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_FilterDatabase" localSheetId="4" hidden="1">'posebni dio'!$A$3:$K$3</definedName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'bilanca'!$A$1:$D$26</definedName>
    <definedName name="_xlnm.Print_Area" localSheetId="4">'posebni dio'!$A$1:$E$671</definedName>
    <definedName name="_xlnm.Print_Area" localSheetId="1">'prihodi'!$A$1:$F$38</definedName>
    <definedName name="_xlnm.Print_Area" localSheetId="3">'račun financiranja'!$A$1:$F$18</definedName>
    <definedName name="_xlnm.Print_Area" localSheetId="2">'rashodi-opći dio'!$A$1:$F$83</definedName>
  </definedNames>
  <calcPr fullCalcOnLoad="1"/>
</workbook>
</file>

<file path=xl/sharedStrings.xml><?xml version="1.0" encoding="utf-8"?>
<sst xmlns="http://schemas.openxmlformats.org/spreadsheetml/2006/main" count="883" uniqueCount="387">
  <si>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</si>
  <si>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</si>
  <si>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</si>
  <si>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</si>
  <si>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</si>
  <si>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</si>
  <si>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</si>
  <si>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</si>
  <si>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</si>
  <si>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</si>
  <si>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</si>
  <si>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</si>
  <si>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</si>
  <si>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</si>
  <si>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</si>
  <si>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</si>
  <si>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</si>
  <si>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</si>
  <si>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</si>
  <si>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</si>
  <si>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</si>
  <si>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</si>
  <si>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</si>
  <si>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</si>
  <si>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</si>
  <si>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</si>
  <si>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</si>
  <si>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</si>
  <si>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</si>
  <si>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</si>
  <si>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</si>
  <si>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</si>
  <si>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</si>
  <si>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</si>
  <si>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</si>
  <si>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</si>
  <si>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</si>
  <si>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</si>
  <si>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</si>
  <si>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</si>
  <si>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</si>
  <si>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</si>
  <si>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</si>
  <si>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</si>
  <si>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</si>
  <si>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</si>
  <si>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</si>
  <si>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</si>
  <si>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</si>
  <si>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</si>
  <si>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</si>
  <si>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</si>
  <si>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</si>
  <si>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</si>
  <si>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</si>
  <si>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</si>
  <si>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</si>
  <si>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</si>
  <si>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</si>
  <si>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</si>
  <si>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</si>
  <si>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</si>
  <si>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</si>
  <si>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</si>
  <si>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</si>
  <si>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</si>
  <si>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</si>
  <si>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</si>
  <si>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</si>
  <si>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</si>
  <si>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</si>
  <si>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</si>
  <si>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</si>
  <si>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</si>
  <si>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</si>
  <si>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</si>
  <si>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</si>
  <si>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</si>
  <si>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</si>
  <si>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</si>
  <si>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</si>
  <si>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</si>
  <si>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</si>
  <si>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</si>
  <si>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</si>
  <si>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</si>
  <si>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</si>
  <si>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</si>
  <si>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</si>
  <si>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</si>
  <si>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</si>
  <si>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</si>
  <si>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Izdaci za otplatu glavnice primljenih zajmova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</si>
  <si>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</si>
  <si>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</si>
  <si>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</si>
  <si>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</si>
  <si>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</si>
  <si>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</si>
  <si>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</si>
  <si>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</si>
  <si>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</si>
  <si>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</si>
  <si>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</si>
  <si>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</si>
  <si>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</si>
  <si>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</si>
  <si>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</si>
  <si>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</si>
  <si>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</si>
  <si>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</si>
  <si>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ZAJMOVI OD INOZEMNIH BANAKA I OSTALIH FINANCIJSKIH INSTITUCIJA IZVAN JAVNOG SEKTORA</t>
  </si>
  <si>
    <t>A1005</t>
  </si>
  <si>
    <t>II. POSEBNI DIO</t>
  </si>
  <si>
    <t>HRVATSKE VODE</t>
  </si>
  <si>
    <t>TEKUĆE TEHNIČKO I GOSP. ODRŽAVANJE VODOTOKOVA I VODNIH GRAĐEVINA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</si>
  <si>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</si>
  <si>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</si>
  <si>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</si>
  <si>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</si>
  <si>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</si>
  <si>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</si>
  <si>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</si>
  <si>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</si>
  <si>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</si>
  <si>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</si>
  <si>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</si>
  <si>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</si>
  <si>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</si>
  <si>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</si>
  <si>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</si>
  <si>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Ostali nespomenuti troškovi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</si>
  <si>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</si>
  <si>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</si>
  <si>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</si>
  <si>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</si>
  <si>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</si>
  <si>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</si>
  <si>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</si>
  <si>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</si>
  <si>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</si>
  <si>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</si>
  <si>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</si>
  <si>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</si>
  <si>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</si>
  <si>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</si>
  <si>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</si>
  <si>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</si>
  <si>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</si>
  <si>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</si>
  <si>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</si>
  <si>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</si>
  <si>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</si>
  <si>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</si>
  <si>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</si>
  <si>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</si>
  <si>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</si>
  <si>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</si>
  <si>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K2012</t>
  </si>
  <si>
    <t>PROJEKT UNUTARNJE VODE</t>
  </si>
  <si>
    <t>C. RAČUN FINANCIRANJA</t>
  </si>
  <si>
    <t>VIŠAK PRIHODA IZ PRETHODNE GODINE</t>
  </si>
  <si>
    <t>B. RASPOLOŽIVA SREDSTVA IZ PRETHODNE GODINE</t>
  </si>
  <si>
    <t>-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</si>
  <si>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</si>
  <si>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</si>
  <si>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</si>
  <si>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</si>
  <si>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</si>
  <si>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01</t>
  </si>
  <si>
    <t>OBRANA OD POPLAVA</t>
  </si>
  <si>
    <t>TEHNIČKI POSLOVI OD OPĆEG INTERESA ZA UPRAVLJANJE VODAMA</t>
  </si>
  <si>
    <t>HITNE INTERVENCIJE U PODRUČJU VODNOG GOSPODARSTVA</t>
  </si>
  <si>
    <t>Zdravstvene usluge</t>
  </si>
  <si>
    <t>Naknada štete pravnim i fizičkim osobama</t>
  </si>
  <si>
    <t>Kapitalne pomoći od međunarodnih organizacija</t>
  </si>
  <si>
    <t>Financijski  rashodi</t>
  </si>
  <si>
    <t>Rashodi za nabavu nefinancijske imovine</t>
  </si>
  <si>
    <t>Rashodi za nabavu proizvedene dugotrajne  imovine</t>
  </si>
  <si>
    <t>IZDACI ZA FINANCIJSKU IMOVINU I OTPLATU ZAJMOVA</t>
  </si>
  <si>
    <t>Kazne, penali i naknade šteta</t>
  </si>
  <si>
    <t>Materijani rashodi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</si>
  <si>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</si>
  <si>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</si>
  <si>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</si>
  <si>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</si>
  <si>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Rashodi za nabavu neproizvedene dugotrajne imovine</t>
  </si>
  <si>
    <t>Geodetska uprava</t>
  </si>
  <si>
    <t>Primljeni zajmovi od drugih razina vlasti</t>
  </si>
  <si>
    <t>Otplata glavnice primljenih zajmova od drugih razina vlasti</t>
  </si>
  <si>
    <t>Sitni intentar i auto gume</t>
  </si>
  <si>
    <t>Ugovorne kazne i ostale naknade šteta</t>
  </si>
  <si>
    <t>Plaće za za prekovremeni rad</t>
  </si>
  <si>
    <t>A1013</t>
  </si>
  <si>
    <t>A1014</t>
  </si>
  <si>
    <t>A1016</t>
  </si>
  <si>
    <t>OBNAVLJANJE MELIORACIJSKIH GRAĐEVINA ZA ODVODNJU I NAVODNJAVANJE - KRAPINSKO-ZAGORSKA ŽUPANIJA</t>
  </si>
  <si>
    <t>A1017</t>
  </si>
  <si>
    <t>OBNAVLJANJE MELIORACIJSKIH GRAĐEVINA ZA ODVODNJU I NAVODNJAVANJE - SISAČKO-MOSLAVAČKA ŽUPANIJA</t>
  </si>
  <si>
    <t>A1018</t>
  </si>
  <si>
    <t>OBNAVLJANJE MELIORACIJSKIH GRAĐEVINA ZA ODVODNJU I NAVODNJAVANJE - KARLOVAČKA ŽUPANIJA</t>
  </si>
  <si>
    <t>A1019</t>
  </si>
  <si>
    <t>OBNAVLJANJE MELIORACIJSKIH GRAĐEVINA ZA ODVODNJU I NAVODNJAVANJE - VARAŽDINSKA ŽUPANIJA</t>
  </si>
  <si>
    <t>A1020</t>
  </si>
  <si>
    <t>OBNAVLJANJE MELIORACIJSKIH GRAĐEVINA ZA ODVODNJU I NAVODNJAVANJE - KOPRIVNIČKO-KRIŽEVAČKA ŽUPANIJA</t>
  </si>
  <si>
    <t>A1021</t>
  </si>
  <si>
    <t>OBNAVLJANJE MELIORACIJSKIH GRAĐEVINA ZA ODVODNJU I NAVODNJAVANJE - BJALOVARSKO-BILOGORSKA ŽUPANIJA</t>
  </si>
  <si>
    <t>A1022</t>
  </si>
  <si>
    <t>OBNAVLJANJE MELIORACIJSKIH GRAĐEVINA ZA ODVODNJU I NAVODNJAVANJE - PRIMORSKO-GORANSKA ŽUPANIJA</t>
  </si>
  <si>
    <t>A1023</t>
  </si>
  <si>
    <t>A1024</t>
  </si>
  <si>
    <t>OBNAVLJANJE MELIORACIJSKIH GRAĐEVINA ZA ODVODNJU I NAVODNJAVANJE - VIROVITIČKO-PODRAVSKA ŽUPANIJA</t>
  </si>
  <si>
    <t>A1025</t>
  </si>
  <si>
    <t>OBNAVLJANJE MELIORACIJSKIH GRAĐEVINA ZA ODVODNJU I NAVODNJAVANJE - POŽEŠKO-SLAVONSKA ŽUPANIJA</t>
  </si>
  <si>
    <t>A1026</t>
  </si>
  <si>
    <t>OBNAVLJANJE MELIORACIJSKIH GRAĐEVINA ZA ODVODNJU I NAVODNJAVANJE - BRODSKO-POSAVSKA ŽUPANIJA</t>
  </si>
  <si>
    <t>K2014</t>
  </si>
  <si>
    <t>K2015</t>
  </si>
  <si>
    <t>OBNAVLJANJE MELIORACIJSKIH GRAĐEVINA ZA ODVODNJU I NAVODNJAVANJE - ZADARSKA ŽUPANIJA</t>
  </si>
  <si>
    <t>OBNAVLJANJE MELIORACIJSKIH GRAĐEVINA ZA ODVODNJU I NAVODNJAVANJE - OSJEČKO BARANJSKA-ŽUPANIJA</t>
  </si>
  <si>
    <t>OBNAVLJANJE MELIORACIJSKIH GRAĐEVINA ZA ODVODNJU I NAVODNJAVANJE - ŠIBENSKO-KNINSKA ŽUPANIJA</t>
  </si>
  <si>
    <t>OBNAVLJANJE MELIORACIJSKIH GRAĐEVINA ZA ODVODNJU I NAVODNJAVANJE - VUKOVARSKO-SRIJEMSKA ŽUPANIJA</t>
  </si>
  <si>
    <t>OBNAVLJANJE MELIORACIJSKIH GRAĐEVINA ZA ODVODNJU I NAVODNJAVANJE - SPLITSKO-DALMATINSKA ŽUPANIJA</t>
  </si>
  <si>
    <t>OBNAVLJANJE MELIORACIJSKIH GRAĐEVINA ZA ODVODNJU I NAVODNJAVANJE - ISTARSKA ŽUPANIJA</t>
  </si>
  <si>
    <t>OBNAVLJANJE MELIORACIJSKIH GRAĐEVINA ZA ODVODNJU I NAVODNJAVANJE - DUBROVAČKO-NERETVANSKA ŽUPANIJA</t>
  </si>
  <si>
    <t>OBNAVLJANJE MELIORACIJSKIH GRAĐEVINA ZA ODVODNJU I NAVODNJAVANJE - MEĐIMURSKA ŽUPANIJA</t>
  </si>
  <si>
    <t>A1028</t>
  </si>
  <si>
    <t>A1029</t>
  </si>
  <si>
    <t>A1030</t>
  </si>
  <si>
    <t>A1031</t>
  </si>
  <si>
    <t>A1032</t>
  </si>
  <si>
    <t>A1033</t>
  </si>
  <si>
    <t>A1034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</si>
  <si>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</si>
  <si>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</si>
  <si>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</si>
  <si>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</si>
  <si>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</si>
  <si>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</si>
  <si>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</si>
  <si>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</si>
  <si>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</si>
  <si>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K2025</t>
  </si>
  <si>
    <t>K2028</t>
  </si>
  <si>
    <t>K2030</t>
  </si>
  <si>
    <t>K2031</t>
  </si>
  <si>
    <t>K2032</t>
  </si>
  <si>
    <t>K2033</t>
  </si>
  <si>
    <t>K2034</t>
  </si>
  <si>
    <t>K2035</t>
  </si>
  <si>
    <t>K2036</t>
  </si>
  <si>
    <t>K2037</t>
  </si>
  <si>
    <t>K2038</t>
  </si>
  <si>
    <t>K2039</t>
  </si>
  <si>
    <t>K2040</t>
  </si>
  <si>
    <t>K2041</t>
  </si>
  <si>
    <t>K2042</t>
  </si>
  <si>
    <t>K2044</t>
  </si>
  <si>
    <t>K2045</t>
  </si>
  <si>
    <t>K2046</t>
  </si>
  <si>
    <t>K2047</t>
  </si>
  <si>
    <t>K2048</t>
  </si>
  <si>
    <t>K2049</t>
  </si>
  <si>
    <t>NERETVA-TREBIŠNICA</t>
  </si>
  <si>
    <t>K2026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</si>
  <si>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</si>
  <si>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</si>
  <si>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</si>
  <si>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</si>
  <si>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</si>
  <si>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</si>
  <si>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</si>
  <si>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</si>
  <si>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</si>
  <si>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zajmova i kredita od kreditnih  i ostalih financijskih institucija u javnom sektoru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</si>
  <si>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</si>
  <si>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</si>
  <si>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</si>
  <si>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</si>
  <si>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</si>
  <si>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</si>
  <si>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</si>
  <si>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zajmovi od državnog proračuna</t>
  </si>
  <si>
    <t>Otplata glavnice primljenih zajmova i kredita od kreditnih i ostalih financijskih  institucija u javnom sektoru</t>
  </si>
  <si>
    <t>Otplata glavnice primljenih kredita od kreditnih institucija u javnom sektoru</t>
  </si>
  <si>
    <t>Otplata glavnice primljenih kredita i zajmova  od kreditnih  i ostalih financijskih institucija izvan javnog sektora</t>
  </si>
  <si>
    <t xml:space="preserve">Otplata glavnice primljenih kredita  od inozemnih kreditnih institucija </t>
  </si>
  <si>
    <t>Otplata glavnice primljenih zajmova od državnog proračuna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</si>
  <si>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</si>
  <si>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</si>
  <si>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</si>
  <si>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</si>
  <si>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Tekuće pomoći unutar oćeg  proračuna </t>
  </si>
  <si>
    <t xml:space="preserve">Doprinosi za obvezno osiguranje u slučaju nezaposlenosti </t>
  </si>
  <si>
    <t>OBNAVLJANJE MELIORACIJSKIH GRAĐEVINA ZA ODVODNJU I NAVODNJAVANJE - GRAD ZAGREB</t>
  </si>
  <si>
    <t>OBNAVLJANJE MELIORACIJSKIH GRAĐEVINA ZA ODVODNJU I NAVODNJAVANJE - ZAGREBAČKA ŽUPANIJA</t>
  </si>
  <si>
    <t>K2050</t>
  </si>
  <si>
    <t>K2051</t>
  </si>
  <si>
    <t>K2052</t>
  </si>
  <si>
    <t>REDOVNO ODRŽAVANJE I OBNAVLJANJE VODOTOKA, VODNIH GRAĐEVINA I VODNOG DOBRA ZA VODNO PODRUČJE RIJEKE DUNAV</t>
  </si>
  <si>
    <t>REDOVNO ODRŽAVANJE I OBNAVLJANJE VODOTOKA, VODNIH GRAĐEVINA I VODNOG DOBRA ZA JADRANSKO VODNO PODRUČJE</t>
  </si>
  <si>
    <t>VODOOPSKRBA BISTRA</t>
  </si>
  <si>
    <t>VODOOPSKRBA HRVATSKO ZAGORJE</t>
  </si>
  <si>
    <t>VODOOPSKRBA - REGIONALNI VODOVOD ISTIČNE SLAVONIJE</t>
  </si>
  <si>
    <t>VODOOPSKRBA - IZGRADNJA VODOOPSKRBNOG SUSTAVA KOPRIVNIČKO-KRIŽEVAČKE ŽUPANIJE</t>
  </si>
  <si>
    <t>VODOOPSKRBA - IZGRADNJA VODOOPSKRBNOG SUSTAVA BJELOVARSKO-BILOGORSKE ŽUPANIJE</t>
  </si>
  <si>
    <t>VODOOPSKRBA - REGIONALNI VODOOPSKRBNI SUSTAV VIROVITIČKO-PODRAVSKE ŽUPANIJE</t>
  </si>
  <si>
    <t>VODOOPSKRBA - REGIONALNI VODOOPSKRBNI SUSTAV OSJEČKO-BARANJSKE ŽUPANIJE</t>
  </si>
  <si>
    <t>VODOOPSKRBA - ZAGREBAČKA ŽUPANIJA</t>
  </si>
  <si>
    <t>VODOOPSKRBA - SISAČKO-MOSLAVAČKA ŽUPANIJA</t>
  </si>
  <si>
    <t>OBNOVA I IZGRADNJA ODVODNOG SUSTAVA - PRIPREMA PROJEKTNE DOKUMENTACIJE ZA PREDPRISTUPNE FONDOVE EU</t>
  </si>
  <si>
    <t>OBNOVA I IZGRADNJA ODVODNOG SUSTAVA - IZGRADNJA SUSTAVA ODVODNJE ŽUPANJA</t>
  </si>
  <si>
    <t>OBNOVA I IZGRADNJA ODVODNOG SUSTAVA - IZGRADNJA SUSTAVA ODVODNJE OSJEČKO-BARANJSKE ŽUPANIJE</t>
  </si>
  <si>
    <t>OBNOVA I IZGRADNJA ODVODNOG SUSTAVA - IZGRADNJA SUSTAVA ODVODNJE MEĐIMURSKE ŽUPANIJE</t>
  </si>
  <si>
    <t>OBNOVA I IZGRADNJA ODVODNOG SUSTAVA - IZGRADNJA SUSTAVA ODVODNJE VARAŽDIN-NOVI MAROF</t>
  </si>
  <si>
    <t>OBNOVA I IZGRADNJA ODVODNOG SUSTAVA - IZGRADNJA SUSTAVA ODVODNJE VIROVITIČKO-PODRAVSKE ŽUPANIJE</t>
  </si>
  <si>
    <t>OBNOVA I IZGRADNJA ODVODNOG SUSTAVA - IZGRADNJA SUSTAVA ODVODNJE ZAGREBAČKE ŽUPANIJE</t>
  </si>
  <si>
    <t>OBNOVA I IZGRADNJA ODVODNOG SUSTAVA - IZGRADNJA SUSTAVA ODVODNJE SISAČKO-MOSLAVAČKE ŽUPANIJE</t>
  </si>
  <si>
    <t>OBNOVA I IZGRADNJA ODVODNOG SUSTAVA - IZGRADNJA SUSTAVA ODVODNJE BJELOVARSKO-BILOGORSKE ŽUPANIJE</t>
  </si>
  <si>
    <t>SUSTAV NAVODNJAVANJA-PPN OPATOVAC</t>
  </si>
  <si>
    <t>SUSTAV NAVODNJAVANJA -NAVODNJAVANJA BIĐ-BOSUTSKOG POLJA</t>
  </si>
  <si>
    <t>SUSTAV NAVODNJAVANJA-PPN KAŠTELA-TROGIR SEGET</t>
  </si>
  <si>
    <t>SUSTAV NAVODNJAVANJA-NPPN DONJA NERETVA</t>
  </si>
  <si>
    <t>SUSTAV NAVODNJAVANJA-SUSTAV  NAVODNJVANJA PŠŠ VINKOVCI</t>
  </si>
  <si>
    <t>SUSTAV NAVODNJAVANJA-SUSTAV NAVODNJAVANJA KAPINCI-VAŠKA</t>
  </si>
  <si>
    <t>SUSTAV NAVODNJAVANJA-SUSTAV NAVODNJAVANJA KAPTOL</t>
  </si>
  <si>
    <t>SUSTAV NAVODNJAVANJA-T568108</t>
  </si>
  <si>
    <t>VODOOPKSRBA - PRIPREMA PROJEKTNE DOKUMENTACIJE ZA PREDPRISTUPNE FONDOVE EU</t>
  </si>
  <si>
    <t>IPA - SLAVONSKI BROD</t>
  </si>
  <si>
    <t>IPA -DRNIŠ</t>
  </si>
  <si>
    <t>IPA - KNIN</t>
  </si>
  <si>
    <t>IPA - SISAK</t>
  </si>
  <si>
    <t>IPA - PRIPREMA PROJEKTNE DOKUMENTACIJE ZA PREDPRISTUPNE FONDOVE EU</t>
  </si>
  <si>
    <t>KAPITALNI RASHODI I TRANSFERI U PODRUČJU ZAŠTITE OD ŠTETNOG DJELOVANJA VODA I NAVODNJAVANJA-VODNO PODRUČJE RIJEKE DUNAV</t>
  </si>
  <si>
    <t>KAPITALNI RASHODI I TRANSFERI U PODRUČJU ZAŠTITE OD ŠTETNOG DJELOVANJA VODA I NAVODNJAVANJA-JADRANSKO VODNO PODRUČJE</t>
  </si>
  <si>
    <t>A1015</t>
  </si>
  <si>
    <t xml:space="preserve">Rashodi za nabavu nefinancijske imovine </t>
  </si>
  <si>
    <t>VODOOPSKRBA - REGIONALNI VODOOPSKRBNI SUSUTAV NERETVA-PELJEŠAC-LASTOVO-MLJET</t>
  </si>
  <si>
    <t>OBNOVA I IZGRADNJA ODVODNOG SUSTAVA - ISPA KARLOVAC</t>
  </si>
  <si>
    <t>A1027</t>
  </si>
  <si>
    <t>K2027</t>
  </si>
  <si>
    <t>VODOOPSKRBA - REGIONALNI VODOOPSKRBNI SUSTAV DALMACIJE</t>
  </si>
  <si>
    <t>K2053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</si>
  <si>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</si>
  <si>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</si>
  <si>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</si>
  <si>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</si>
  <si>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</si>
  <si>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</si>
  <si>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Pomoći dane u  inozemstvo i unutar općeg proračuna</t>
  </si>
  <si>
    <t>Pomoći dane u inozemstvo i unutar općeg proračuna</t>
  </si>
  <si>
    <t>Grad Zagreb</t>
  </si>
  <si>
    <t>Pomoć unutar općeg proračuna</t>
  </si>
  <si>
    <t>Agencija za plovne puteve</t>
  </si>
  <si>
    <t xml:space="preserve">Kapitalne pomoći trgovačkim društvima </t>
  </si>
  <si>
    <t>K2055</t>
  </si>
  <si>
    <t>Kapitalne pomoći trgovačkimdruštvima</t>
  </si>
  <si>
    <t>K2056</t>
  </si>
  <si>
    <t>SUSTAV NAVODNJAVANJA-SN PI OSIJEK</t>
  </si>
  <si>
    <t>K2057</t>
  </si>
  <si>
    <t>SUSTAV NAVODNJAVANJA-Sn RAMANOVCI BEKTEŽ 1. FAZA</t>
  </si>
  <si>
    <t>K2058</t>
  </si>
  <si>
    <t>SUSTAV NAVODNJAVANJA-VALTURA</t>
  </si>
  <si>
    <t>K2059</t>
  </si>
  <si>
    <t>K2060</t>
  </si>
  <si>
    <t>K2061</t>
  </si>
  <si>
    <t>IPA - VUKOVAR</t>
  </si>
  <si>
    <t>K2062</t>
  </si>
  <si>
    <t>IPA - ČAKOVEC</t>
  </si>
  <si>
    <t>IPA - POREČ</t>
  </si>
  <si>
    <t>IPA  - OSIJEK</t>
  </si>
  <si>
    <t>SUSTAV NAVODNJAVANJA-SUSTAV NAVODNJAVANJA BAŠĆICA</t>
  </si>
  <si>
    <t>K2063</t>
  </si>
  <si>
    <t>IPA-PROVEDBA OSTALIH PROJEKATA FINANCIRANIH PUTEM  ERDF-a</t>
  </si>
  <si>
    <t>Agencija za plovne puteve (DP), i dr.</t>
  </si>
  <si>
    <t>IPA III B PRIPREMA PROJEKATA ZA STRUKTURNE FONDOVE</t>
  </si>
  <si>
    <t/>
  </si>
  <si>
    <t>Primici od prodaje dionica i udjela u glavnici</t>
  </si>
  <si>
    <t>Primici od prodaje dionica i udjela u glavnici trgovačkih društava</t>
  </si>
  <si>
    <t>Dionice i udjeli u glavnici tuzemnih trgovačkih društava izvan javnog sektora</t>
  </si>
  <si>
    <t>PROMJENE U STANJU DEPOZITA</t>
  </si>
  <si>
    <t>IZVRŠENJE FINANCIJSKOG PLANA
HRVATSKIH VODA
ZA 1.-6.2012. GODINE</t>
  </si>
  <si>
    <t>INDEKS</t>
  </si>
  <si>
    <t>PLAN 2012.</t>
  </si>
  <si>
    <t>IZVRŠENJE
1.-6.2012.</t>
  </si>
  <si>
    <t>NAZIV</t>
  </si>
  <si>
    <t>B. RAČUN FINANCIRANJA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</si>
</sst>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Geneva"/>
      <family val="0"/>
    </font>
    <font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39" fillId="16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8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 quotePrefix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quotePrefix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11" xfId="0" applyFont="1" applyBorder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2" fillId="0" borderId="0" xfId="0" applyFont="1" applyBorder="1" applyAlignment="1" quotePrefix="1">
      <alignment horizontal="right" vertical="top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3" fontId="21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quotePrefix="1">
      <alignment horizontal="left" wrapText="1"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quotePrefix="1">
      <alignment horizontal="left" wrapText="1"/>
    </xf>
    <xf numFmtId="0" fontId="19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 applyProtection="1">
      <alignment horizontal="right"/>
      <protection/>
    </xf>
    <xf numFmtId="2" fontId="1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 quotePrefix="1">
      <alignment horizontal="left" vertical="justify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" fillId="0" borderId="0" xfId="0" applyFont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NumberFormat="1" applyFont="1" applyFill="1" applyBorder="1" applyAlignment="1" applyProtection="1" quotePrefix="1">
      <alignment horizontal="left" vertical="justify"/>
      <protection/>
    </xf>
    <xf numFmtId="0" fontId="4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 quotePrefix="1">
      <alignment horizontal="left" vertical="justify"/>
    </xf>
    <xf numFmtId="0" fontId="4" fillId="0" borderId="0" xfId="0" applyFont="1" applyBorder="1" applyAlignment="1" quotePrefix="1">
      <alignment horizontal="left" vertical="justify"/>
    </xf>
    <xf numFmtId="0" fontId="4" fillId="0" borderId="0" xfId="0" applyNumberFormat="1" applyFont="1" applyFill="1" applyBorder="1" applyAlignment="1" applyProtection="1" quotePrefix="1">
      <alignment horizontal="left" vertical="justify"/>
      <protection/>
    </xf>
    <xf numFmtId="0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Font="1" applyBorder="1" applyAlignment="1">
      <alignment horizontal="left"/>
    </xf>
    <xf numFmtId="0" fontId="22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Border="1" applyAlignment="1">
      <alignment horizontal="left" wrapText="1"/>
    </xf>
    <xf numFmtId="3" fontId="7" fillId="0" borderId="13" xfId="53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3" fontId="43" fillId="0" borderId="0" xfId="0" applyNumberFormat="1" applyFont="1" applyFill="1" applyBorder="1" applyAlignment="1" applyProtection="1">
      <alignment horizontal="right" wrapText="1"/>
      <protection/>
    </xf>
    <xf numFmtId="2" fontId="43" fillId="0" borderId="0" xfId="0" applyNumberFormat="1" applyFont="1" applyFill="1" applyBorder="1" applyAlignment="1" applyProtection="1">
      <alignment horizontal="right" wrapText="1"/>
      <protection/>
    </xf>
    <xf numFmtId="3" fontId="43" fillId="0" borderId="0" xfId="0" applyNumberFormat="1" applyFont="1" applyFill="1" applyBorder="1" applyAlignment="1" applyProtection="1">
      <alignment horizontal="right"/>
      <protection/>
    </xf>
    <xf numFmtId="2" fontId="43" fillId="0" borderId="0" xfId="0" applyNumberFormat="1" applyFont="1" applyFill="1" applyBorder="1" applyAlignment="1" applyProtection="1">
      <alignment horizontal="right"/>
      <protection/>
    </xf>
    <xf numFmtId="3" fontId="43" fillId="0" borderId="0" xfId="0" applyNumberFormat="1" applyFont="1" applyBorder="1" applyAlignment="1">
      <alignment horizontal="right"/>
    </xf>
    <xf numFmtId="3" fontId="43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3" fontId="43" fillId="0" borderId="0" xfId="0" applyNumberFormat="1" applyFont="1" applyAlignment="1">
      <alignment horizontal="right"/>
    </xf>
    <xf numFmtId="0" fontId="23" fillId="0" borderId="14" xfId="0" applyNumberFormat="1" applyFont="1" applyFill="1" applyBorder="1" applyAlignment="1" applyProtection="1" quotePrefix="1">
      <alignment horizontal="left" wrapText="1"/>
      <protection/>
    </xf>
    <xf numFmtId="0" fontId="23" fillId="0" borderId="14" xfId="0" applyNumberFormat="1" applyFont="1" applyFill="1" applyBorder="1" applyAlignment="1" applyProtection="1">
      <alignment horizontal="left" wrapText="1"/>
      <protection/>
    </xf>
    <xf numFmtId="0" fontId="23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23" fillId="0" borderId="14" xfId="0" applyFont="1" applyBorder="1" applyAlignment="1" quotePrefix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 quotePrefix="1">
      <alignment horizontal="right" vertical="top"/>
      <protection/>
    </xf>
    <xf numFmtId="0" fontId="22" fillId="0" borderId="10" xfId="56" applyFont="1" applyBorder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3" fillId="0" borderId="0" xfId="0" applyNumberFormat="1" applyFont="1" applyFill="1" applyBorder="1" applyAlignment="1" applyProtection="1" quotePrefix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3" fontId="23" fillId="0" borderId="13" xfId="54" applyNumberFormat="1" applyFont="1" applyFill="1" applyBorder="1" applyAlignment="1">
      <alignment horizontal="center" vertical="top" wrapText="1"/>
      <protection/>
    </xf>
    <xf numFmtId="4" fontId="23" fillId="0" borderId="13" xfId="54" applyNumberFormat="1" applyFont="1" applyFill="1" applyBorder="1" applyAlignment="1">
      <alignment horizontal="center" vertical="top" wrapText="1"/>
      <protection/>
    </xf>
    <xf numFmtId="2" fontId="23" fillId="0" borderId="13" xfId="55" applyNumberFormat="1" applyFont="1" applyFill="1" applyBorder="1" applyAlignment="1">
      <alignment horizontal="center" vertical="top"/>
      <protection/>
    </xf>
    <xf numFmtId="3" fontId="22" fillId="0" borderId="10" xfId="54" applyNumberFormat="1" applyFont="1" applyFill="1" applyBorder="1" applyAlignment="1">
      <alignment horizontal="center" vertical="top" wrapText="1"/>
      <protection/>
    </xf>
    <xf numFmtId="4" fontId="22" fillId="0" borderId="10" xfId="54" applyNumberFormat="1" applyFont="1" applyFill="1" applyBorder="1" applyAlignment="1">
      <alignment horizontal="center" vertical="top" wrapText="1"/>
      <protection/>
    </xf>
    <xf numFmtId="2" fontId="22" fillId="0" borderId="10" xfId="55" applyNumberFormat="1" applyFont="1" applyFill="1" applyBorder="1" applyAlignment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 quotePrefix="1">
      <alignment horizontal="center" vertical="center" wrapText="1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bilanca" xfId="53"/>
    <cellStyle name="Obično_Polugodišnji-sabor" xfId="54"/>
    <cellStyle name="Obično_Raeun financiranja 06-05" xfId="55"/>
    <cellStyle name="Obično_Rebalans 04 - PRIHODI- Zadnji" xfId="56"/>
    <cellStyle name="Output" xfId="57"/>
    <cellStyle name="Percent" xfId="58"/>
    <cellStyle name="Followed Hyperlink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47.8515625" style="3" customWidth="1"/>
    <col min="2" max="3" width="14.421875" style="0" customWidth="1"/>
    <col min="4" max="4" width="9.28125" style="0" bestFit="1" customWidth="1"/>
  </cols>
  <sheetData>
    <row r="1" spans="1:4" ht="53.25" customHeight="1">
      <c r="A1" s="239" t="s">
        <v>381</v>
      </c>
      <c r="B1" s="239"/>
      <c r="C1" s="239"/>
      <c r="D1" s="239"/>
    </row>
    <row r="2" spans="1:5" s="30" customFormat="1" ht="26.25" customHeight="1">
      <c r="A2" s="76"/>
      <c r="B2" s="76"/>
      <c r="C2" s="76"/>
      <c r="D2" s="76"/>
      <c r="E2" s="191"/>
    </row>
    <row r="3" spans="1:4" s="3" customFormat="1" ht="25.5" customHeight="1">
      <c r="A3" s="239" t="s">
        <v>3</v>
      </c>
      <c r="B3" s="239"/>
      <c r="C3" s="239"/>
      <c r="D3" s="239"/>
    </row>
    <row r="4" spans="1:4" s="3" customFormat="1" ht="9" customHeight="1">
      <c r="A4" s="92"/>
      <c r="B4" s="91"/>
      <c r="C4" s="91"/>
      <c r="D4" s="91"/>
    </row>
    <row r="5" spans="1:4" s="3" customFormat="1" ht="31.5">
      <c r="A5" s="127"/>
      <c r="B5" s="233" t="s">
        <v>383</v>
      </c>
      <c r="C5" s="234" t="s">
        <v>384</v>
      </c>
      <c r="D5" s="235" t="s">
        <v>382</v>
      </c>
    </row>
    <row r="6" spans="1:4" s="3" customFormat="1" ht="22.5" customHeight="1">
      <c r="A6" s="207" t="s">
        <v>38</v>
      </c>
      <c r="B6" s="112">
        <f>prihodi!D4</f>
        <v>1976542732</v>
      </c>
      <c r="C6" s="112">
        <f>prihodi!E4</f>
        <v>732809127</v>
      </c>
      <c r="D6" s="113">
        <f>C6/B6*100</f>
        <v>37.07529896196547</v>
      </c>
    </row>
    <row r="7" spans="1:4" s="3" customFormat="1" ht="22.5" customHeight="1">
      <c r="A7" s="210" t="s">
        <v>35</v>
      </c>
      <c r="B7" s="112">
        <f>prihodi!D35</f>
        <v>100000</v>
      </c>
      <c r="C7" s="112">
        <f>prihodi!E35</f>
        <v>31171</v>
      </c>
      <c r="D7" s="113">
        <f>C7/B7*100</f>
        <v>31.171</v>
      </c>
    </row>
    <row r="8" spans="1:4" s="3" customFormat="1" ht="22.5" customHeight="1">
      <c r="A8" s="206" t="s">
        <v>146</v>
      </c>
      <c r="B8" s="115">
        <f>'rashodi-opći dio'!D4</f>
        <v>1569307000</v>
      </c>
      <c r="C8" s="115">
        <f>'rashodi-opći dio'!E4</f>
        <v>505941194</v>
      </c>
      <c r="D8" s="113">
        <f>C8/B8*100</f>
        <v>32.23978443988334</v>
      </c>
    </row>
    <row r="9" spans="1:4" s="3" customFormat="1" ht="22.5" customHeight="1">
      <c r="A9" s="210" t="s">
        <v>36</v>
      </c>
      <c r="B9" s="115">
        <f>'rashodi-opći dio'!D66</f>
        <v>613448000</v>
      </c>
      <c r="C9" s="115">
        <f>'rashodi-opći dio'!E66</f>
        <v>236060208</v>
      </c>
      <c r="D9" s="113">
        <f>C9/B9*100</f>
        <v>38.48088313923918</v>
      </c>
    </row>
    <row r="10" spans="1:4" s="3" customFormat="1" ht="22.5" customHeight="1">
      <c r="A10" s="206" t="s">
        <v>37</v>
      </c>
      <c r="B10" s="115">
        <f>B6+B7-B8-B9</f>
        <v>-206112268</v>
      </c>
      <c r="C10" s="115">
        <f>C6+C7-C8-C9</f>
        <v>-9161104</v>
      </c>
      <c r="D10" s="113">
        <f>C10/B10*100</f>
        <v>4.44471553726244</v>
      </c>
    </row>
    <row r="11" spans="1:4" s="3" customFormat="1" ht="9" customHeight="1">
      <c r="A11" s="93"/>
      <c r="B11" s="94"/>
      <c r="C11" s="94"/>
      <c r="D11" s="94"/>
    </row>
    <row r="12" spans="1:4" s="3" customFormat="1" ht="25.5" customHeight="1">
      <c r="A12" s="239" t="s">
        <v>162</v>
      </c>
      <c r="B12" s="241"/>
      <c r="C12" s="241"/>
      <c r="D12" s="241"/>
    </row>
    <row r="13" spans="1:4" s="3" customFormat="1" ht="9" customHeight="1">
      <c r="A13" s="92"/>
      <c r="B13" s="91"/>
      <c r="C13" s="91"/>
      <c r="D13" s="91"/>
    </row>
    <row r="14" spans="1:4" s="3" customFormat="1" ht="31.5">
      <c r="A14" s="127"/>
      <c r="B14" s="233" t="s">
        <v>383</v>
      </c>
      <c r="C14" s="234" t="s">
        <v>384</v>
      </c>
      <c r="D14" s="235" t="s">
        <v>382</v>
      </c>
    </row>
    <row r="15" spans="1:6" s="3" customFormat="1" ht="22.5" customHeight="1">
      <c r="A15" s="209" t="s">
        <v>161</v>
      </c>
      <c r="B15" s="112">
        <v>173000268</v>
      </c>
      <c r="C15" s="112">
        <v>173000268</v>
      </c>
      <c r="D15" s="113">
        <f>C15/B15*100</f>
        <v>100</v>
      </c>
      <c r="F15" s="193" t="s">
        <v>376</v>
      </c>
    </row>
    <row r="16" spans="1:4" s="3" customFormat="1" ht="12" customHeight="1">
      <c r="A16" s="122"/>
      <c r="B16" s="123"/>
      <c r="C16" s="123"/>
      <c r="D16" s="124"/>
    </row>
    <row r="17" spans="1:4" s="28" customFormat="1" ht="25.5" customHeight="1">
      <c r="A17" s="240" t="s">
        <v>160</v>
      </c>
      <c r="B17" s="241"/>
      <c r="C17" s="241"/>
      <c r="D17" s="241"/>
    </row>
    <row r="18" spans="1:4" s="28" customFormat="1" ht="12" customHeight="1">
      <c r="A18" s="95"/>
      <c r="B18" s="94"/>
      <c r="C18" s="94"/>
      <c r="D18" s="94"/>
    </row>
    <row r="19" spans="1:4" s="28" customFormat="1" ht="31.5">
      <c r="A19" s="127"/>
      <c r="B19" s="233" t="s">
        <v>383</v>
      </c>
      <c r="C19" s="234" t="s">
        <v>384</v>
      </c>
      <c r="D19" s="235" t="s">
        <v>382</v>
      </c>
    </row>
    <row r="20" spans="1:4" s="28" customFormat="1" ht="32.25">
      <c r="A20" s="207" t="s">
        <v>33</v>
      </c>
      <c r="B20" s="112">
        <f>'račun financiranja'!D4</f>
        <v>248112000</v>
      </c>
      <c r="C20" s="112">
        <f>'račun financiranja'!E4</f>
        <v>89405420</v>
      </c>
      <c r="D20" s="113">
        <f>C20/B20*100</f>
        <v>36.03429902624622</v>
      </c>
    </row>
    <row r="21" spans="1:4" s="28" customFormat="1" ht="32.25">
      <c r="A21" s="207" t="s">
        <v>34</v>
      </c>
      <c r="B21" s="112">
        <f>'račun financiranja'!D11</f>
        <v>215000000</v>
      </c>
      <c r="C21" s="112">
        <f>'račun financiranja'!E11</f>
        <v>48755864</v>
      </c>
      <c r="D21" s="113">
        <f>C21/B21*100</f>
        <v>22.677146046511627</v>
      </c>
    </row>
    <row r="22" spans="1:4" s="28" customFormat="1" ht="22.5" customHeight="1">
      <c r="A22" s="208" t="s">
        <v>380</v>
      </c>
      <c r="B22" s="195">
        <f>-(B20-B21+B10+B15)</f>
        <v>0</v>
      </c>
      <c r="C22" s="195">
        <f>-(C20-C21+C10+C15)</f>
        <v>-204488720</v>
      </c>
      <c r="D22" s="113" t="s">
        <v>163</v>
      </c>
    </row>
    <row r="23" spans="1:4" s="28" customFormat="1" ht="22.5" customHeight="1">
      <c r="A23" s="206" t="s">
        <v>93</v>
      </c>
      <c r="B23" s="112">
        <f>B20-B21</f>
        <v>33112000</v>
      </c>
      <c r="C23" s="112">
        <f>C20-C21+C22</f>
        <v>-163839164</v>
      </c>
      <c r="D23" s="113">
        <f>C23/B23*100</f>
        <v>-494.80298381251504</v>
      </c>
    </row>
    <row r="24" spans="1:4" s="28" customFormat="1" ht="15" customHeight="1">
      <c r="A24" s="114"/>
      <c r="B24" s="96"/>
      <c r="C24" s="96"/>
      <c r="D24" s="96"/>
    </row>
    <row r="25" spans="1:4" s="28" customFormat="1" ht="22.5" customHeight="1">
      <c r="A25" s="206" t="s">
        <v>97</v>
      </c>
      <c r="B25" s="112">
        <f>SUM(B10,B15,B23)</f>
        <v>0</v>
      </c>
      <c r="C25" s="112">
        <f>SUM(C10,C15,C23)</f>
        <v>0</v>
      </c>
      <c r="D25" s="113" t="s">
        <v>163</v>
      </c>
    </row>
    <row r="26" s="28" customFormat="1" ht="18" customHeight="1">
      <c r="A26" s="29"/>
    </row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</sheetData>
  <sheetProtection/>
  <mergeCells count="4">
    <mergeCell ref="A3:D3"/>
    <mergeCell ref="A17:D17"/>
    <mergeCell ref="A12:D12"/>
    <mergeCell ref="A1:D1"/>
  </mergeCells>
  <printOptions horizontalCentered="1"/>
  <pageMargins left="0.2362204724409449" right="0.2362204724409449" top="0.6299212598425197" bottom="0.4330708661417323" header="0.31496062992125984" footer="0.31496062992125984"/>
  <pageSetup firstPageNumber="477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9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4.28125" style="219" customWidth="1"/>
    <col min="2" max="2" width="5.28125" style="72" customWidth="1"/>
    <col min="3" max="3" width="48.57421875" style="0" customWidth="1"/>
    <col min="4" max="5" width="13.8515625" style="0" customWidth="1"/>
    <col min="6" max="6" width="9.28125" style="138" bestFit="1" customWidth="1"/>
  </cols>
  <sheetData>
    <row r="1" spans="1:6" s="3" customFormat="1" ht="28.5" customHeight="1">
      <c r="A1" s="243" t="s">
        <v>3</v>
      </c>
      <c r="B1" s="243"/>
      <c r="C1" s="243"/>
      <c r="D1" s="243"/>
      <c r="E1" s="243"/>
      <c r="F1" s="243"/>
    </row>
    <row r="2" spans="1:6" s="3" customFormat="1" ht="27.75" customHeight="1">
      <c r="A2" s="244" t="s">
        <v>144</v>
      </c>
      <c r="B2" s="244"/>
      <c r="C2" s="244"/>
      <c r="D2" s="244"/>
      <c r="E2" s="244"/>
      <c r="F2" s="244"/>
    </row>
    <row r="3" spans="1:6" s="3" customFormat="1" ht="28.5" customHeight="1">
      <c r="A3" s="232"/>
      <c r="B3" s="16"/>
      <c r="C3" s="214" t="s">
        <v>385</v>
      </c>
      <c r="D3" s="236" t="s">
        <v>383</v>
      </c>
      <c r="E3" s="237" t="s">
        <v>384</v>
      </c>
      <c r="F3" s="238" t="s">
        <v>382</v>
      </c>
    </row>
    <row r="4" spans="1:6" s="3" customFormat="1" ht="22.5" customHeight="1">
      <c r="A4" s="100">
        <v>6</v>
      </c>
      <c r="B4" s="77"/>
      <c r="C4" s="12" t="s">
        <v>38</v>
      </c>
      <c r="D4" s="128">
        <f>D5+D14+D24+D32</f>
        <v>1976542732</v>
      </c>
      <c r="E4" s="128">
        <f>E5+E14+E24+E32</f>
        <v>732809127</v>
      </c>
      <c r="F4" s="134">
        <f>E4/D4*100</f>
        <v>37.07529896196547</v>
      </c>
    </row>
    <row r="5" spans="1:6" s="3" customFormat="1" ht="25.5">
      <c r="A5" s="100">
        <v>63</v>
      </c>
      <c r="B5" s="77"/>
      <c r="C5" s="11" t="s">
        <v>344</v>
      </c>
      <c r="D5" s="128">
        <f>D6+D8</f>
        <v>397342732</v>
      </c>
      <c r="E5" s="128">
        <f>E6+E8</f>
        <v>76316232</v>
      </c>
      <c r="F5" s="134">
        <f aca="true" t="shared" si="0" ref="F5:F38">E5/D5*100</f>
        <v>19.20665104804283</v>
      </c>
    </row>
    <row r="6" spans="1:6" s="3" customFormat="1" ht="12.75" customHeight="1">
      <c r="A6" s="100">
        <v>632</v>
      </c>
      <c r="B6" s="77"/>
      <c r="C6" s="107" t="s">
        <v>345</v>
      </c>
      <c r="D6" s="128">
        <f>D7</f>
        <v>3000000</v>
      </c>
      <c r="E6" s="128">
        <f>E7</f>
        <v>753838</v>
      </c>
      <c r="F6" s="134">
        <f t="shared" si="0"/>
        <v>25.127933333333335</v>
      </c>
    </row>
    <row r="7" spans="1:6" s="97" customFormat="1" ht="12.75">
      <c r="A7" s="73"/>
      <c r="B7" s="139">
        <v>6322</v>
      </c>
      <c r="C7" s="109" t="s">
        <v>175</v>
      </c>
      <c r="D7" s="197">
        <v>3000000</v>
      </c>
      <c r="E7" s="130">
        <v>753838</v>
      </c>
      <c r="F7" s="198">
        <f t="shared" si="0"/>
        <v>25.127933333333335</v>
      </c>
    </row>
    <row r="8" spans="1:6" s="3" customFormat="1" ht="12.75">
      <c r="A8" s="107">
        <v>633</v>
      </c>
      <c r="B8" s="211"/>
      <c r="C8" s="107" t="s">
        <v>149</v>
      </c>
      <c r="D8" s="128">
        <f>D9+D11</f>
        <v>394342732</v>
      </c>
      <c r="E8" s="128">
        <f>E9+E11</f>
        <v>75562394</v>
      </c>
      <c r="F8" s="134">
        <f t="shared" si="0"/>
        <v>19.16160432747623</v>
      </c>
    </row>
    <row r="9" spans="1:6" s="97" customFormat="1" ht="12.75">
      <c r="A9" s="32"/>
      <c r="B9" s="140">
        <v>6331</v>
      </c>
      <c r="C9" s="32" t="s">
        <v>150</v>
      </c>
      <c r="D9" s="197">
        <f>D10</f>
        <v>50000</v>
      </c>
      <c r="E9" s="130">
        <f>E10</f>
        <v>50000</v>
      </c>
      <c r="F9" s="198">
        <f t="shared" si="0"/>
        <v>100</v>
      </c>
    </row>
    <row r="10" spans="1:6" s="97" customFormat="1" ht="12.75">
      <c r="A10" s="32"/>
      <c r="B10" s="140"/>
      <c r="C10" s="32" t="s">
        <v>156</v>
      </c>
      <c r="D10" s="197">
        <v>50000</v>
      </c>
      <c r="E10" s="141">
        <v>50000</v>
      </c>
      <c r="F10" s="198">
        <f t="shared" si="0"/>
        <v>100</v>
      </c>
    </row>
    <row r="11" spans="1:6" s="97" customFormat="1" ht="12.75">
      <c r="A11" s="32"/>
      <c r="B11" s="140">
        <v>6332</v>
      </c>
      <c r="C11" s="109" t="s">
        <v>151</v>
      </c>
      <c r="D11" s="197">
        <f>D12+D13</f>
        <v>394292732</v>
      </c>
      <c r="E11" s="141">
        <f>E12+E13</f>
        <v>75512394</v>
      </c>
      <c r="F11" s="198">
        <f t="shared" si="0"/>
        <v>19.151353264102266</v>
      </c>
    </row>
    <row r="12" spans="1:6" s="97" customFormat="1" ht="12.75">
      <c r="A12" s="32"/>
      <c r="B12" s="140"/>
      <c r="C12" s="32" t="s">
        <v>156</v>
      </c>
      <c r="D12" s="197">
        <v>385067732</v>
      </c>
      <c r="E12" s="141">
        <v>72158917</v>
      </c>
      <c r="F12" s="198">
        <f t="shared" si="0"/>
        <v>18.73927909389198</v>
      </c>
    </row>
    <row r="13" spans="1:6" s="97" customFormat="1" ht="12.75">
      <c r="A13" s="32"/>
      <c r="B13" s="140"/>
      <c r="C13" s="32" t="s">
        <v>157</v>
      </c>
      <c r="D13" s="197">
        <v>9225000</v>
      </c>
      <c r="E13" s="141">
        <v>3353477</v>
      </c>
      <c r="F13" s="198">
        <f t="shared" si="0"/>
        <v>36.35205420054201</v>
      </c>
    </row>
    <row r="14" spans="1:6" s="3" customFormat="1" ht="12.75">
      <c r="A14" s="100">
        <v>64</v>
      </c>
      <c r="B14" s="77"/>
      <c r="C14" s="31" t="s">
        <v>39</v>
      </c>
      <c r="D14" s="129">
        <f>D15+D19+D22</f>
        <v>33580000</v>
      </c>
      <c r="E14" s="129">
        <f>E15+E19+E22</f>
        <v>9766280</v>
      </c>
      <c r="F14" s="134">
        <f t="shared" si="0"/>
        <v>29.08362120309708</v>
      </c>
    </row>
    <row r="15" spans="1:6" s="3" customFormat="1" ht="12.75">
      <c r="A15" s="100">
        <v>641</v>
      </c>
      <c r="B15" s="77"/>
      <c r="C15" s="31" t="s">
        <v>40</v>
      </c>
      <c r="D15" s="129">
        <f>SUM(D16:D18)</f>
        <v>31000000</v>
      </c>
      <c r="E15" s="129">
        <f>SUM(E16:E18)</f>
        <v>8915598</v>
      </c>
      <c r="F15" s="134">
        <f t="shared" si="0"/>
        <v>28.759993548387097</v>
      </c>
    </row>
    <row r="16" spans="1:6" s="97" customFormat="1" ht="12.75">
      <c r="A16" s="73"/>
      <c r="B16" s="139">
        <v>6413</v>
      </c>
      <c r="C16" s="34" t="s">
        <v>42</v>
      </c>
      <c r="D16" s="197">
        <v>2000000</v>
      </c>
      <c r="E16" s="130">
        <v>2556057</v>
      </c>
      <c r="F16" s="198">
        <f t="shared" si="0"/>
        <v>127.80285</v>
      </c>
    </row>
    <row r="17" spans="1:6" s="97" customFormat="1" ht="12.75">
      <c r="A17" s="73"/>
      <c r="B17" s="139">
        <v>6414</v>
      </c>
      <c r="C17" s="34" t="s">
        <v>43</v>
      </c>
      <c r="D17" s="197">
        <v>14000000</v>
      </c>
      <c r="E17" s="130">
        <v>3057167</v>
      </c>
      <c r="F17" s="198">
        <f t="shared" si="0"/>
        <v>21.836907142857143</v>
      </c>
    </row>
    <row r="18" spans="1:6" s="97" customFormat="1" ht="12.75">
      <c r="A18" s="73"/>
      <c r="B18" s="139">
        <v>6419</v>
      </c>
      <c r="C18" s="32" t="s">
        <v>44</v>
      </c>
      <c r="D18" s="197">
        <v>15000000</v>
      </c>
      <c r="E18" s="130">
        <v>3302374</v>
      </c>
      <c r="F18" s="198">
        <f t="shared" si="0"/>
        <v>22.015826666666666</v>
      </c>
    </row>
    <row r="19" spans="1:6" s="3" customFormat="1" ht="12.75">
      <c r="A19" s="100">
        <v>642</v>
      </c>
      <c r="B19" s="77"/>
      <c r="C19" s="31" t="s">
        <v>45</v>
      </c>
      <c r="D19" s="129">
        <f>SUM(D20:D21)</f>
        <v>2500000</v>
      </c>
      <c r="E19" s="129">
        <f>SUM(E20:E21)</f>
        <v>850682</v>
      </c>
      <c r="F19" s="134">
        <f t="shared" si="0"/>
        <v>34.02728</v>
      </c>
    </row>
    <row r="20" spans="1:6" s="97" customFormat="1" ht="12.75">
      <c r="A20" s="73"/>
      <c r="B20" s="139">
        <v>6422</v>
      </c>
      <c r="C20" s="34" t="s">
        <v>46</v>
      </c>
      <c r="D20" s="197">
        <v>500000</v>
      </c>
      <c r="E20" s="130">
        <v>632433</v>
      </c>
      <c r="F20" s="198">
        <f t="shared" si="0"/>
        <v>126.48660000000001</v>
      </c>
    </row>
    <row r="21" spans="1:6" s="97" customFormat="1" ht="12.75">
      <c r="A21" s="73"/>
      <c r="B21" s="139">
        <v>6429</v>
      </c>
      <c r="C21" s="32" t="s">
        <v>47</v>
      </c>
      <c r="D21" s="197">
        <v>2000000</v>
      </c>
      <c r="E21" s="130">
        <v>218249</v>
      </c>
      <c r="F21" s="198">
        <f t="shared" si="0"/>
        <v>10.91245</v>
      </c>
    </row>
    <row r="22" spans="1:6" s="97" customFormat="1" ht="13.5" customHeight="1">
      <c r="A22" s="100">
        <v>643</v>
      </c>
      <c r="B22" s="77"/>
      <c r="C22" s="31" t="s">
        <v>41</v>
      </c>
      <c r="D22" s="129">
        <f>D23</f>
        <v>80000</v>
      </c>
      <c r="E22" s="129">
        <f>E23</f>
        <v>0</v>
      </c>
      <c r="F22" s="134">
        <f t="shared" si="0"/>
        <v>0</v>
      </c>
    </row>
    <row r="23" spans="1:6" s="97" customFormat="1" ht="25.5" customHeight="1" hidden="1">
      <c r="A23" s="216">
        <v>6436</v>
      </c>
      <c r="B23" s="212">
        <v>6436</v>
      </c>
      <c r="C23" s="32" t="s">
        <v>281</v>
      </c>
      <c r="D23" s="197">
        <v>80000</v>
      </c>
      <c r="E23" s="130">
        <v>0</v>
      </c>
      <c r="F23" s="198">
        <f t="shared" si="0"/>
        <v>0</v>
      </c>
    </row>
    <row r="24" spans="1:6" s="3" customFormat="1" ht="25.5" customHeight="1">
      <c r="A24" s="100">
        <v>65</v>
      </c>
      <c r="B24" s="77"/>
      <c r="C24" s="31" t="s">
        <v>346</v>
      </c>
      <c r="D24" s="129">
        <f>D25</f>
        <v>1519020000</v>
      </c>
      <c r="E24" s="129">
        <f>E25</f>
        <v>638464773</v>
      </c>
      <c r="F24" s="134">
        <f t="shared" si="0"/>
        <v>42.031360548248216</v>
      </c>
    </row>
    <row r="25" spans="1:6" s="3" customFormat="1" ht="12.75">
      <c r="A25" s="100">
        <v>652</v>
      </c>
      <c r="B25" s="77"/>
      <c r="C25" s="31" t="s">
        <v>48</v>
      </c>
      <c r="D25" s="129">
        <f>D26+D31</f>
        <v>1519020000</v>
      </c>
      <c r="E25" s="129">
        <f>E26+E31</f>
        <v>638464773</v>
      </c>
      <c r="F25" s="134">
        <f t="shared" si="0"/>
        <v>42.031360548248216</v>
      </c>
    </row>
    <row r="26" spans="1:6" s="97" customFormat="1" ht="12.75">
      <c r="A26" s="73"/>
      <c r="B26" s="139">
        <v>6522</v>
      </c>
      <c r="C26" s="32" t="s">
        <v>347</v>
      </c>
      <c r="D26" s="197">
        <f>SUM(D27:D30)</f>
        <v>1497000000</v>
      </c>
      <c r="E26" s="130">
        <f>SUM(E27:E30)</f>
        <v>632869475</v>
      </c>
      <c r="F26" s="198">
        <f>E26/D26*100</f>
        <v>42.27585003340014</v>
      </c>
    </row>
    <row r="27" spans="1:6" s="97" customFormat="1" ht="12.75">
      <c r="A27" s="73"/>
      <c r="B27" s="139"/>
      <c r="C27" s="34" t="s">
        <v>152</v>
      </c>
      <c r="D27" s="197">
        <v>670000000</v>
      </c>
      <c r="E27" s="141">
        <v>338922323</v>
      </c>
      <c r="F27" s="198">
        <f t="shared" si="0"/>
        <v>50.585421343283585</v>
      </c>
    </row>
    <row r="28" spans="1:6" s="97" customFormat="1" ht="12.75">
      <c r="A28" s="73"/>
      <c r="B28" s="139"/>
      <c r="C28" s="34" t="s">
        <v>49</v>
      </c>
      <c r="D28" s="197">
        <v>221000000</v>
      </c>
      <c r="E28" s="141">
        <v>82581646</v>
      </c>
      <c r="F28" s="198">
        <f t="shared" si="0"/>
        <v>37.367260633484165</v>
      </c>
    </row>
    <row r="29" spans="1:6" s="97" customFormat="1" ht="12.75">
      <c r="A29" s="73"/>
      <c r="B29" s="139"/>
      <c r="C29" s="34" t="s">
        <v>50</v>
      </c>
      <c r="D29" s="197">
        <v>300000000</v>
      </c>
      <c r="E29" s="141">
        <v>122066685</v>
      </c>
      <c r="F29" s="198">
        <f t="shared" si="0"/>
        <v>40.688895</v>
      </c>
    </row>
    <row r="30" spans="1:6" s="97" customFormat="1" ht="12.75">
      <c r="A30" s="73"/>
      <c r="B30" s="139"/>
      <c r="C30" s="34" t="s">
        <v>153</v>
      </c>
      <c r="D30" s="197">
        <v>306000000</v>
      </c>
      <c r="E30" s="141">
        <v>89298821</v>
      </c>
      <c r="F30" s="198">
        <f t="shared" si="0"/>
        <v>29.182621241830063</v>
      </c>
    </row>
    <row r="31" spans="1:6" s="97" customFormat="1" ht="12.75">
      <c r="A31" s="73"/>
      <c r="B31" s="139">
        <v>6526</v>
      </c>
      <c r="C31" s="34" t="s">
        <v>51</v>
      </c>
      <c r="D31" s="197">
        <v>22020000</v>
      </c>
      <c r="E31" s="141">
        <v>5595298</v>
      </c>
      <c r="F31" s="198">
        <f t="shared" si="0"/>
        <v>25.410072661217075</v>
      </c>
    </row>
    <row r="32" spans="1:6" s="3" customFormat="1" ht="25.5">
      <c r="A32" s="100">
        <v>66</v>
      </c>
      <c r="B32" s="77"/>
      <c r="C32" s="186" t="s">
        <v>348</v>
      </c>
      <c r="D32" s="129">
        <f>D33</f>
        <v>26600000</v>
      </c>
      <c r="E32" s="129">
        <f>E33</f>
        <v>8261842</v>
      </c>
      <c r="F32" s="134">
        <f t="shared" si="0"/>
        <v>31.059556390977445</v>
      </c>
    </row>
    <row r="33" spans="1:6" s="3" customFormat="1" ht="12.75">
      <c r="A33" s="100">
        <v>663</v>
      </c>
      <c r="B33" s="77"/>
      <c r="C33" s="33" t="s">
        <v>52</v>
      </c>
      <c r="D33" s="129">
        <f>D34</f>
        <v>26600000</v>
      </c>
      <c r="E33" s="129">
        <f>E34</f>
        <v>8261842</v>
      </c>
      <c r="F33" s="134">
        <f t="shared" si="0"/>
        <v>31.059556390977445</v>
      </c>
    </row>
    <row r="34" spans="1:6" s="97" customFormat="1" ht="12.75">
      <c r="A34" s="73"/>
      <c r="B34" s="139">
        <v>6632</v>
      </c>
      <c r="C34" s="34" t="s">
        <v>54</v>
      </c>
      <c r="D34" s="197">
        <v>26600000</v>
      </c>
      <c r="E34" s="130">
        <v>8261842</v>
      </c>
      <c r="F34" s="198">
        <f t="shared" si="0"/>
        <v>31.059556390977445</v>
      </c>
    </row>
    <row r="35" spans="1:6" s="3" customFormat="1" ht="25.5" customHeight="1">
      <c r="A35" s="100">
        <v>7</v>
      </c>
      <c r="B35" s="77"/>
      <c r="C35" s="33" t="s">
        <v>55</v>
      </c>
      <c r="D35" s="129">
        <f aca="true" t="shared" si="1" ref="D35:E37">D36</f>
        <v>100000</v>
      </c>
      <c r="E35" s="129">
        <f t="shared" si="1"/>
        <v>31171</v>
      </c>
      <c r="F35" s="134">
        <f t="shared" si="0"/>
        <v>31.171</v>
      </c>
    </row>
    <row r="36" spans="1:6" s="3" customFormat="1" ht="12.75">
      <c r="A36" s="100">
        <v>72</v>
      </c>
      <c r="B36" s="77"/>
      <c r="C36" s="33" t="s">
        <v>59</v>
      </c>
      <c r="D36" s="129">
        <f t="shared" si="1"/>
        <v>100000</v>
      </c>
      <c r="E36" s="129">
        <f t="shared" si="1"/>
        <v>31171</v>
      </c>
      <c r="F36" s="134">
        <f t="shared" si="0"/>
        <v>31.171</v>
      </c>
    </row>
    <row r="37" spans="1:6" s="3" customFormat="1" ht="12.75">
      <c r="A37" s="100">
        <v>721</v>
      </c>
      <c r="B37" s="77"/>
      <c r="C37" s="33" t="s">
        <v>57</v>
      </c>
      <c r="D37" s="129">
        <f t="shared" si="1"/>
        <v>100000</v>
      </c>
      <c r="E37" s="129">
        <f t="shared" si="1"/>
        <v>31171</v>
      </c>
      <c r="F37" s="134">
        <f t="shared" si="0"/>
        <v>31.171</v>
      </c>
    </row>
    <row r="38" spans="1:6" s="97" customFormat="1" ht="12.75">
      <c r="A38" s="73"/>
      <c r="B38" s="139">
        <v>7211</v>
      </c>
      <c r="C38" s="34" t="s">
        <v>58</v>
      </c>
      <c r="D38" s="197">
        <v>100000</v>
      </c>
      <c r="E38" s="130">
        <v>31171</v>
      </c>
      <c r="F38" s="198">
        <f t="shared" si="0"/>
        <v>31.171</v>
      </c>
    </row>
    <row r="39" spans="1:6" s="3" customFormat="1" ht="13.5" customHeight="1">
      <c r="A39" s="215"/>
      <c r="B39" s="74"/>
      <c r="C39" s="34"/>
      <c r="D39" s="167"/>
      <c r="E39" s="167"/>
      <c r="F39" s="134"/>
    </row>
    <row r="40" spans="1:6" s="3" customFormat="1" ht="13.5" customHeight="1">
      <c r="A40" s="215"/>
      <c r="B40" s="74"/>
      <c r="C40" s="34"/>
      <c r="D40" s="116"/>
      <c r="E40" s="116"/>
      <c r="F40" s="134"/>
    </row>
    <row r="41" spans="1:6" s="3" customFormat="1" ht="13.5" customHeight="1">
      <c r="A41" s="215"/>
      <c r="B41" s="74"/>
      <c r="C41" s="34"/>
      <c r="F41" s="135"/>
    </row>
    <row r="42" spans="1:6" s="3" customFormat="1" ht="13.5" customHeight="1">
      <c r="A42" s="215"/>
      <c r="B42" s="74"/>
      <c r="C42" s="34"/>
      <c r="F42" s="135"/>
    </row>
    <row r="43" spans="1:6" s="3" customFormat="1" ht="13.5" customHeight="1">
      <c r="A43" s="215"/>
      <c r="B43" s="74"/>
      <c r="C43" s="34"/>
      <c r="F43" s="135"/>
    </row>
    <row r="44" spans="1:6" s="3" customFormat="1" ht="13.5" customHeight="1">
      <c r="A44" s="215"/>
      <c r="B44" s="74"/>
      <c r="C44" s="34"/>
      <c r="F44" s="135"/>
    </row>
    <row r="45" spans="1:6" s="3" customFormat="1" ht="13.5" customHeight="1">
      <c r="A45" s="215"/>
      <c r="B45" s="74"/>
      <c r="C45" s="34"/>
      <c r="F45" s="135"/>
    </row>
    <row r="46" spans="1:6" s="3" customFormat="1" ht="13.5" customHeight="1">
      <c r="A46" s="215"/>
      <c r="B46" s="74"/>
      <c r="C46" s="34"/>
      <c r="F46" s="135"/>
    </row>
    <row r="47" spans="1:6" s="3" customFormat="1" ht="13.5" customHeight="1">
      <c r="A47" s="215"/>
      <c r="B47" s="74"/>
      <c r="C47" s="34"/>
      <c r="F47" s="135"/>
    </row>
    <row r="48" spans="1:6" s="8" customFormat="1" ht="27" customHeight="1">
      <c r="A48" s="217"/>
      <c r="B48" s="74"/>
      <c r="C48" s="73"/>
      <c r="F48" s="136"/>
    </row>
    <row r="49" spans="1:6" s="3" customFormat="1" ht="13.5" customHeight="1">
      <c r="A49" s="215"/>
      <c r="B49" s="74"/>
      <c r="C49" s="73"/>
      <c r="F49" s="135"/>
    </row>
    <row r="50" spans="1:6" s="3" customFormat="1" ht="13.5" customHeight="1">
      <c r="A50" s="215"/>
      <c r="B50" s="74"/>
      <c r="C50" s="73"/>
      <c r="F50" s="135"/>
    </row>
    <row r="51" spans="1:6" s="3" customFormat="1" ht="13.5" customHeight="1">
      <c r="A51" s="215"/>
      <c r="B51" s="74"/>
      <c r="C51" s="73"/>
      <c r="F51" s="135"/>
    </row>
    <row r="52" spans="1:6" s="3" customFormat="1" ht="13.5" customHeight="1">
      <c r="A52" s="215"/>
      <c r="B52" s="74"/>
      <c r="C52" s="73"/>
      <c r="F52" s="135"/>
    </row>
    <row r="53" spans="1:6" s="3" customFormat="1" ht="13.5" customHeight="1">
      <c r="A53" s="215"/>
      <c r="B53" s="74"/>
      <c r="C53" s="73"/>
      <c r="F53" s="135"/>
    </row>
    <row r="54" spans="1:6" s="3" customFormat="1" ht="13.5" customHeight="1">
      <c r="A54" s="215"/>
      <c r="B54" s="74"/>
      <c r="C54" s="73"/>
      <c r="F54" s="135"/>
    </row>
    <row r="55" spans="1:6" s="3" customFormat="1" ht="13.5" customHeight="1">
      <c r="A55" s="215"/>
      <c r="B55" s="74"/>
      <c r="C55" s="73"/>
      <c r="F55" s="135"/>
    </row>
    <row r="56" spans="1:6" s="3" customFormat="1" ht="13.5" customHeight="1">
      <c r="A56" s="215"/>
      <c r="B56" s="74"/>
      <c r="C56" s="73"/>
      <c r="F56" s="135"/>
    </row>
    <row r="57" spans="1:6" s="3" customFormat="1" ht="13.5" customHeight="1">
      <c r="A57" s="215"/>
      <c r="B57" s="74"/>
      <c r="C57" s="73"/>
      <c r="F57" s="135"/>
    </row>
    <row r="58" spans="1:6" s="3" customFormat="1" ht="13.5" customHeight="1">
      <c r="A58" s="215"/>
      <c r="B58" s="74"/>
      <c r="C58" s="73"/>
      <c r="F58" s="135"/>
    </row>
    <row r="59" spans="1:6" s="3" customFormat="1" ht="13.5" customHeight="1">
      <c r="A59" s="215"/>
      <c r="B59" s="74"/>
      <c r="C59" s="73"/>
      <c r="F59" s="135"/>
    </row>
    <row r="60" spans="1:6" s="3" customFormat="1" ht="13.5" customHeight="1">
      <c r="A60" s="215"/>
      <c r="B60" s="74"/>
      <c r="C60" s="73"/>
      <c r="F60" s="135"/>
    </row>
    <row r="61" spans="1:6" s="3" customFormat="1" ht="13.5" customHeight="1">
      <c r="A61" s="215"/>
      <c r="B61" s="74"/>
      <c r="C61" s="73"/>
      <c r="F61" s="135"/>
    </row>
    <row r="62" spans="1:6" s="3" customFormat="1" ht="18" customHeight="1">
      <c r="A62" s="215"/>
      <c r="B62" s="25"/>
      <c r="C62" s="73"/>
      <c r="F62" s="135"/>
    </row>
    <row r="63" spans="1:6" s="3" customFormat="1" ht="12.75">
      <c r="A63" s="215"/>
      <c r="B63" s="17"/>
      <c r="C63" s="73"/>
      <c r="F63" s="135"/>
    </row>
    <row r="64" spans="1:6" s="3" customFormat="1" ht="12.75">
      <c r="A64" s="215"/>
      <c r="B64" s="17"/>
      <c r="C64" s="73"/>
      <c r="F64" s="135"/>
    </row>
    <row r="65" spans="1:6" s="3" customFormat="1" ht="12.75">
      <c r="A65" s="215"/>
      <c r="B65" s="17"/>
      <c r="C65" s="73"/>
      <c r="F65" s="135"/>
    </row>
    <row r="66" spans="1:6" s="3" customFormat="1" ht="12.75">
      <c r="A66" s="215"/>
      <c r="B66" s="18"/>
      <c r="C66" s="73"/>
      <c r="F66" s="135"/>
    </row>
    <row r="67" spans="1:6" s="3" customFormat="1" ht="12.75">
      <c r="A67" s="215"/>
      <c r="B67" s="18"/>
      <c r="C67" s="73"/>
      <c r="F67" s="135"/>
    </row>
    <row r="68" spans="1:6" s="3" customFormat="1" ht="12.75">
      <c r="A68" s="215"/>
      <c r="B68" s="18"/>
      <c r="C68" s="73"/>
      <c r="F68" s="135"/>
    </row>
    <row r="69" spans="1:6" s="3" customFormat="1" ht="12.75">
      <c r="A69" s="215"/>
      <c r="B69" s="19"/>
      <c r="C69" s="73"/>
      <c r="F69" s="135"/>
    </row>
    <row r="70" spans="1:6" s="3" customFormat="1" ht="12.75">
      <c r="A70" s="215"/>
      <c r="B70" s="19"/>
      <c r="C70" s="73"/>
      <c r="F70" s="135"/>
    </row>
    <row r="71" spans="1:6" s="3" customFormat="1" ht="12.75">
      <c r="A71" s="215"/>
      <c r="B71" s="18"/>
      <c r="C71" s="73"/>
      <c r="F71" s="135"/>
    </row>
    <row r="72" spans="1:6" s="3" customFormat="1" ht="12.75">
      <c r="A72" s="215"/>
      <c r="B72" s="19"/>
      <c r="C72" s="73"/>
      <c r="F72" s="135"/>
    </row>
    <row r="73" spans="1:6" s="3" customFormat="1" ht="12.75">
      <c r="A73" s="215"/>
      <c r="B73" s="19"/>
      <c r="C73" s="73"/>
      <c r="F73" s="135"/>
    </row>
    <row r="74" spans="1:6" s="3" customFormat="1" ht="12.75">
      <c r="A74" s="215"/>
      <c r="B74" s="19"/>
      <c r="C74" s="73"/>
      <c r="F74" s="135"/>
    </row>
    <row r="75" spans="1:6" s="3" customFormat="1" ht="12.75">
      <c r="A75" s="215"/>
      <c r="B75" s="19"/>
      <c r="C75" s="10"/>
      <c r="F75" s="135"/>
    </row>
    <row r="76" spans="1:6" s="3" customFormat="1" ht="12.75">
      <c r="A76" s="215"/>
      <c r="B76" s="19"/>
      <c r="C76" s="10"/>
      <c r="F76" s="135"/>
    </row>
    <row r="77" spans="1:6" s="3" customFormat="1" ht="12.75">
      <c r="A77" s="215"/>
      <c r="B77" s="19"/>
      <c r="C77" s="15"/>
      <c r="F77" s="135"/>
    </row>
    <row r="78" spans="1:6" s="3" customFormat="1" ht="12.75">
      <c r="A78" s="215"/>
      <c r="B78" s="19"/>
      <c r="C78" s="10"/>
      <c r="F78" s="135"/>
    </row>
    <row r="79" spans="1:6" s="3" customFormat="1" ht="12.75">
      <c r="A79" s="215"/>
      <c r="B79" s="19"/>
      <c r="C79" s="10"/>
      <c r="F79" s="135"/>
    </row>
    <row r="80" spans="1:6" s="3" customFormat="1" ht="12.75">
      <c r="A80" s="215"/>
      <c r="B80" s="19"/>
      <c r="C80" s="15"/>
      <c r="F80" s="135"/>
    </row>
    <row r="81" spans="1:6" s="3" customFormat="1" ht="12.75">
      <c r="A81" s="215"/>
      <c r="B81" s="19"/>
      <c r="C81" s="10"/>
      <c r="F81" s="135"/>
    </row>
    <row r="82" spans="1:6" s="3" customFormat="1" ht="12.75">
      <c r="A82" s="215"/>
      <c r="B82" s="19"/>
      <c r="C82" s="10"/>
      <c r="F82" s="135"/>
    </row>
    <row r="83" spans="1:6" s="3" customFormat="1" ht="13.5" customHeight="1">
      <c r="A83" s="215"/>
      <c r="B83" s="19"/>
      <c r="C83" s="10"/>
      <c r="F83" s="135"/>
    </row>
    <row r="84" spans="1:6" s="3" customFormat="1" ht="13.5" customHeight="1">
      <c r="A84" s="215"/>
      <c r="B84" s="19"/>
      <c r="C84" s="9"/>
      <c r="F84" s="135"/>
    </row>
    <row r="85" spans="1:6" s="3" customFormat="1" ht="13.5" customHeight="1">
      <c r="A85" s="215"/>
      <c r="B85" s="19"/>
      <c r="C85" s="7"/>
      <c r="F85" s="135"/>
    </row>
    <row r="86" spans="1:6" s="3" customFormat="1" ht="26.25" customHeight="1">
      <c r="A86" s="215"/>
      <c r="B86" s="18"/>
      <c r="C86" s="38"/>
      <c r="F86" s="135"/>
    </row>
    <row r="87" spans="1:6" s="3" customFormat="1" ht="13.5" customHeight="1">
      <c r="A87" s="215"/>
      <c r="B87" s="19"/>
      <c r="C87" s="10"/>
      <c r="F87" s="135"/>
    </row>
    <row r="88" spans="1:6" s="3" customFormat="1" ht="13.5" customHeight="1">
      <c r="A88" s="215"/>
      <c r="B88" s="19"/>
      <c r="C88" s="9"/>
      <c r="F88" s="135"/>
    </row>
    <row r="89" spans="1:6" s="3" customFormat="1" ht="13.5" customHeight="1">
      <c r="A89" s="215"/>
      <c r="B89" s="19"/>
      <c r="C89" s="9"/>
      <c r="F89" s="135"/>
    </row>
    <row r="90" spans="1:6" s="3" customFormat="1" ht="13.5" customHeight="1">
      <c r="A90" s="215"/>
      <c r="B90" s="21"/>
      <c r="C90" s="15"/>
      <c r="F90" s="135"/>
    </row>
    <row r="91" spans="1:6" s="3" customFormat="1" ht="13.5" customHeight="1">
      <c r="A91" s="215"/>
      <c r="B91" s="20"/>
      <c r="C91" s="13"/>
      <c r="F91" s="135"/>
    </row>
    <row r="92" spans="1:6" s="3" customFormat="1" ht="13.5" customHeight="1">
      <c r="A92" s="215"/>
      <c r="B92" s="18"/>
      <c r="C92" s="14"/>
      <c r="F92" s="135"/>
    </row>
    <row r="93" spans="1:6" s="3" customFormat="1" ht="13.5" customHeight="1">
      <c r="A93" s="215"/>
      <c r="B93" s="19"/>
      <c r="C93" s="10"/>
      <c r="F93" s="135"/>
    </row>
    <row r="94" spans="1:6" s="3" customFormat="1" ht="28.5" customHeight="1">
      <c r="A94" s="215"/>
      <c r="B94" s="19"/>
      <c r="C94" s="188"/>
      <c r="F94" s="135"/>
    </row>
    <row r="95" spans="1:6" s="3" customFormat="1" ht="13.5" customHeight="1">
      <c r="A95" s="215"/>
      <c r="B95" s="19"/>
      <c r="C95" s="15"/>
      <c r="F95" s="135"/>
    </row>
    <row r="96" spans="1:6" s="3" customFormat="1" ht="13.5" customHeight="1">
      <c r="A96" s="215"/>
      <c r="B96" s="19"/>
      <c r="C96" s="10"/>
      <c r="F96" s="135"/>
    </row>
    <row r="97" spans="1:6" s="3" customFormat="1" ht="13.5" customHeight="1">
      <c r="A97" s="215"/>
      <c r="B97" s="19"/>
      <c r="C97" s="14"/>
      <c r="F97" s="135"/>
    </row>
    <row r="98" spans="1:6" s="3" customFormat="1" ht="13.5" customHeight="1">
      <c r="A98" s="215"/>
      <c r="B98" s="19"/>
      <c r="C98" s="10"/>
      <c r="F98" s="135"/>
    </row>
    <row r="99" spans="1:6" s="3" customFormat="1" ht="22.5" customHeight="1">
      <c r="A99" s="215"/>
      <c r="B99" s="19"/>
      <c r="C99" s="38"/>
      <c r="F99" s="135"/>
    </row>
    <row r="100" spans="1:6" s="3" customFormat="1" ht="13.5" customHeight="1">
      <c r="A100" s="215"/>
      <c r="B100" s="20"/>
      <c r="C100" s="13"/>
      <c r="F100" s="135"/>
    </row>
    <row r="101" spans="1:6" s="3" customFormat="1" ht="13.5" customHeight="1">
      <c r="A101" s="215"/>
      <c r="B101" s="20"/>
      <c r="C101" s="7"/>
      <c r="F101" s="135"/>
    </row>
    <row r="102" spans="1:6" s="3" customFormat="1" ht="13.5" customHeight="1">
      <c r="A102" s="215"/>
      <c r="B102" s="20"/>
      <c r="C102" s="22"/>
      <c r="F102" s="135"/>
    </row>
    <row r="103" spans="1:6" s="3" customFormat="1" ht="13.5" customHeight="1">
      <c r="A103" s="215"/>
      <c r="B103" s="18"/>
      <c r="C103" s="15"/>
      <c r="F103" s="135"/>
    </row>
    <row r="104" spans="1:6" s="3" customFormat="1" ht="13.5" customHeight="1">
      <c r="A104" s="215"/>
      <c r="B104" s="19"/>
      <c r="C104" s="10"/>
      <c r="F104" s="135"/>
    </row>
    <row r="105" spans="1:6" s="3" customFormat="1" ht="13.5" customHeight="1">
      <c r="A105" s="215"/>
      <c r="B105" s="19"/>
      <c r="C105" s="9"/>
      <c r="F105" s="135"/>
    </row>
    <row r="106" spans="1:6" s="3" customFormat="1" ht="13.5" customHeight="1">
      <c r="A106" s="215"/>
      <c r="B106" s="19"/>
      <c r="C106" s="7"/>
      <c r="F106" s="135"/>
    </row>
    <row r="107" spans="1:6" s="3" customFormat="1" ht="13.5" customHeight="1">
      <c r="A107" s="215"/>
      <c r="B107" s="18"/>
      <c r="C107" s="15"/>
      <c r="F107" s="135"/>
    </row>
    <row r="108" spans="1:6" s="3" customFormat="1" ht="13.5" customHeight="1">
      <c r="A108" s="215"/>
      <c r="B108" s="20"/>
      <c r="C108" s="10"/>
      <c r="F108" s="135"/>
    </row>
    <row r="109" spans="1:6" s="3" customFormat="1" ht="13.5" customHeight="1">
      <c r="A109" s="215"/>
      <c r="B109" s="20"/>
      <c r="C109" s="7"/>
      <c r="F109" s="135"/>
    </row>
    <row r="110" spans="1:6" s="3" customFormat="1" ht="22.5" customHeight="1">
      <c r="A110" s="215"/>
      <c r="B110" s="18"/>
      <c r="C110" s="38"/>
      <c r="F110" s="135"/>
    </row>
    <row r="111" spans="1:6" s="3" customFormat="1" ht="13.5" customHeight="1">
      <c r="A111" s="215"/>
      <c r="B111" s="19"/>
      <c r="C111" s="10"/>
      <c r="F111" s="135"/>
    </row>
    <row r="112" spans="1:6" s="3" customFormat="1" ht="13.5" customHeight="1">
      <c r="A112" s="215"/>
      <c r="B112" s="18"/>
      <c r="C112" s="15"/>
      <c r="F112" s="135"/>
    </row>
    <row r="113" spans="1:6" s="3" customFormat="1" ht="13.5" customHeight="1">
      <c r="A113" s="215"/>
      <c r="B113" s="19"/>
      <c r="C113" s="10"/>
      <c r="F113" s="135"/>
    </row>
    <row r="114" spans="1:6" s="3" customFormat="1" ht="13.5" customHeight="1">
      <c r="A114" s="215"/>
      <c r="B114" s="19"/>
      <c r="C114" s="10"/>
      <c r="F114" s="135"/>
    </row>
    <row r="115" spans="1:6" s="3" customFormat="1" ht="13.5" customHeight="1">
      <c r="A115" s="215"/>
      <c r="B115" s="17"/>
      <c r="C115" s="7"/>
      <c r="F115" s="135"/>
    </row>
    <row r="116" spans="1:6" s="3" customFormat="1" ht="13.5" customHeight="1">
      <c r="A116" s="215"/>
      <c r="B116" s="23"/>
      <c r="C116" s="7"/>
      <c r="F116" s="135"/>
    </row>
    <row r="117" spans="1:6" s="3" customFormat="1" ht="13.5" customHeight="1">
      <c r="A117" s="215"/>
      <c r="B117" s="23"/>
      <c r="C117" s="9"/>
      <c r="F117" s="135"/>
    </row>
    <row r="118" spans="1:6" s="3" customFormat="1" ht="13.5" customHeight="1">
      <c r="A118" s="215"/>
      <c r="B118" s="18"/>
      <c r="C118" s="14"/>
      <c r="F118" s="135"/>
    </row>
    <row r="119" spans="1:6" s="3" customFormat="1" ht="12.75">
      <c r="A119" s="215"/>
      <c r="B119" s="19"/>
      <c r="C119" s="10"/>
      <c r="F119" s="135"/>
    </row>
    <row r="120" spans="1:6" s="3" customFormat="1" ht="12.75">
      <c r="A120" s="215"/>
      <c r="B120" s="19"/>
      <c r="C120" s="7"/>
      <c r="F120" s="135"/>
    </row>
    <row r="121" spans="1:6" s="3" customFormat="1" ht="12.75">
      <c r="A121" s="215"/>
      <c r="B121" s="19"/>
      <c r="C121" s="9"/>
      <c r="F121" s="135"/>
    </row>
    <row r="122" spans="1:6" s="3" customFormat="1" ht="12.75">
      <c r="A122" s="215"/>
      <c r="B122" s="18"/>
      <c r="C122" s="15"/>
      <c r="F122" s="135"/>
    </row>
    <row r="123" spans="1:6" s="3" customFormat="1" ht="12.75">
      <c r="A123" s="215"/>
      <c r="B123" s="19"/>
      <c r="C123" s="10"/>
      <c r="F123" s="135"/>
    </row>
    <row r="124" spans="1:6" s="3" customFormat="1" ht="12.75">
      <c r="A124" s="215"/>
      <c r="B124" s="19"/>
      <c r="C124" s="10"/>
      <c r="F124" s="135"/>
    </row>
    <row r="125" spans="1:6" s="3" customFormat="1" ht="12.75">
      <c r="A125" s="215"/>
      <c r="B125" s="78"/>
      <c r="C125" s="5"/>
      <c r="F125" s="135"/>
    </row>
    <row r="126" spans="1:6" s="3" customFormat="1" ht="12.75">
      <c r="A126" s="215"/>
      <c r="B126" s="19"/>
      <c r="C126" s="10"/>
      <c r="F126" s="135"/>
    </row>
    <row r="127" spans="1:6" s="3" customFormat="1" ht="12.75">
      <c r="A127" s="215"/>
      <c r="B127" s="19"/>
      <c r="C127" s="10"/>
      <c r="F127" s="135"/>
    </row>
    <row r="128" spans="1:6" s="3" customFormat="1" ht="12.75">
      <c r="A128" s="215"/>
      <c r="B128" s="19"/>
      <c r="C128" s="10"/>
      <c r="F128" s="135"/>
    </row>
    <row r="129" spans="1:6" s="3" customFormat="1" ht="12.75">
      <c r="A129" s="215"/>
      <c r="B129" s="18"/>
      <c r="C129" s="15"/>
      <c r="F129" s="135"/>
    </row>
    <row r="130" spans="1:6" s="3" customFormat="1" ht="12.75">
      <c r="A130" s="215"/>
      <c r="B130" s="19"/>
      <c r="C130" s="10"/>
      <c r="F130" s="135"/>
    </row>
    <row r="131" spans="1:6" s="3" customFormat="1" ht="12.75">
      <c r="A131" s="215"/>
      <c r="B131" s="18"/>
      <c r="C131" s="15"/>
      <c r="F131" s="135"/>
    </row>
    <row r="132" spans="1:6" s="3" customFormat="1" ht="12.75">
      <c r="A132" s="215"/>
      <c r="B132" s="19"/>
      <c r="C132" s="10"/>
      <c r="F132" s="135"/>
    </row>
    <row r="133" spans="1:6" s="3" customFormat="1" ht="12.75">
      <c r="A133" s="215"/>
      <c r="B133" s="19"/>
      <c r="C133" s="10"/>
      <c r="F133" s="135"/>
    </row>
    <row r="134" spans="1:6" s="3" customFormat="1" ht="12.75">
      <c r="A134" s="215"/>
      <c r="B134" s="19"/>
      <c r="C134" s="10"/>
      <c r="F134" s="135"/>
    </row>
    <row r="135" spans="1:6" s="3" customFormat="1" ht="12.75">
      <c r="A135" s="215"/>
      <c r="B135" s="19"/>
      <c r="C135" s="10"/>
      <c r="F135" s="135"/>
    </row>
    <row r="136" spans="1:6" s="3" customFormat="1" ht="28.5" customHeight="1">
      <c r="A136" s="215"/>
      <c r="B136" s="16"/>
      <c r="C136" s="189"/>
      <c r="F136" s="135"/>
    </row>
    <row r="137" spans="1:6" s="3" customFormat="1" ht="12.75">
      <c r="A137" s="215"/>
      <c r="B137" s="19"/>
      <c r="C137" s="9"/>
      <c r="F137" s="135"/>
    </row>
    <row r="138" spans="1:6" s="3" customFormat="1" ht="12.75">
      <c r="A138" s="215"/>
      <c r="B138" s="79"/>
      <c r="C138" s="6"/>
      <c r="F138" s="135"/>
    </row>
    <row r="139" spans="1:6" s="3" customFormat="1" ht="12.75">
      <c r="A139" s="215"/>
      <c r="B139" s="19"/>
      <c r="C139" s="10"/>
      <c r="F139" s="135"/>
    </row>
    <row r="140" spans="1:6" s="3" customFormat="1" ht="12.75">
      <c r="A140" s="215"/>
      <c r="B140" s="78"/>
      <c r="C140" s="5"/>
      <c r="F140" s="135"/>
    </row>
    <row r="141" spans="1:6" s="3" customFormat="1" ht="12.75">
      <c r="A141" s="215"/>
      <c r="B141" s="78"/>
      <c r="C141" s="5"/>
      <c r="F141" s="135"/>
    </row>
    <row r="142" spans="1:6" s="3" customFormat="1" ht="12.75">
      <c r="A142" s="215"/>
      <c r="B142" s="19"/>
      <c r="C142" s="10"/>
      <c r="F142" s="135"/>
    </row>
    <row r="143" spans="1:6" s="3" customFormat="1" ht="12.75">
      <c r="A143" s="215"/>
      <c r="B143" s="18"/>
      <c r="C143" s="15"/>
      <c r="F143" s="135"/>
    </row>
    <row r="144" spans="1:6" s="3" customFormat="1" ht="12.75">
      <c r="A144" s="215"/>
      <c r="B144" s="19"/>
      <c r="C144" s="10"/>
      <c r="F144" s="135"/>
    </row>
    <row r="145" spans="1:6" s="3" customFormat="1" ht="12.75">
      <c r="A145" s="215"/>
      <c r="B145" s="19"/>
      <c r="C145" s="10"/>
      <c r="F145" s="135"/>
    </row>
    <row r="146" spans="1:6" s="3" customFormat="1" ht="12.75">
      <c r="A146" s="215"/>
      <c r="B146" s="18"/>
      <c r="C146" s="15"/>
      <c r="F146" s="135"/>
    </row>
    <row r="147" spans="1:6" s="3" customFormat="1" ht="12.75">
      <c r="A147" s="215"/>
      <c r="B147" s="19"/>
      <c r="C147" s="10"/>
      <c r="F147" s="135"/>
    </row>
    <row r="148" spans="1:6" s="3" customFormat="1" ht="12.75">
      <c r="A148" s="215"/>
      <c r="B148" s="78"/>
      <c r="C148" s="5"/>
      <c r="F148" s="135"/>
    </row>
    <row r="149" spans="1:6" s="3" customFormat="1" ht="12.75">
      <c r="A149" s="215"/>
      <c r="B149" s="18"/>
      <c r="C149" s="6"/>
      <c r="F149" s="135"/>
    </row>
    <row r="150" spans="1:6" s="3" customFormat="1" ht="12.75">
      <c r="A150" s="215"/>
      <c r="B150" s="20"/>
      <c r="C150" s="5"/>
      <c r="F150" s="135"/>
    </row>
    <row r="151" spans="1:6" s="3" customFormat="1" ht="12.75">
      <c r="A151" s="215"/>
      <c r="B151" s="18"/>
      <c r="C151" s="15"/>
      <c r="F151" s="135"/>
    </row>
    <row r="152" spans="1:6" s="3" customFormat="1" ht="12.75">
      <c r="A152" s="215"/>
      <c r="B152" s="19"/>
      <c r="C152" s="10"/>
      <c r="F152" s="135"/>
    </row>
    <row r="153" spans="1:6" s="3" customFormat="1" ht="12.75">
      <c r="A153" s="215"/>
      <c r="B153" s="19"/>
      <c r="C153" s="9"/>
      <c r="F153" s="135"/>
    </row>
    <row r="154" spans="1:6" s="3" customFormat="1" ht="12.75">
      <c r="A154" s="215"/>
      <c r="B154" s="20"/>
      <c r="C154" s="15"/>
      <c r="F154" s="135"/>
    </row>
    <row r="155" spans="1:6" s="3" customFormat="1" ht="12.75">
      <c r="A155" s="215"/>
      <c r="B155" s="20"/>
      <c r="C155" s="5"/>
      <c r="F155" s="135"/>
    </row>
    <row r="156" spans="1:6" s="3" customFormat="1" ht="12.75">
      <c r="A156" s="215"/>
      <c r="B156" s="20"/>
      <c r="C156" s="24"/>
      <c r="F156" s="135"/>
    </row>
    <row r="157" spans="1:6" s="3" customFormat="1" ht="12.75">
      <c r="A157" s="215"/>
      <c r="B157" s="18"/>
      <c r="C157" s="14"/>
      <c r="F157" s="135"/>
    </row>
    <row r="158" spans="1:6" s="3" customFormat="1" ht="12.75">
      <c r="A158" s="215"/>
      <c r="B158" s="19"/>
      <c r="C158" s="10"/>
      <c r="F158" s="135"/>
    </row>
    <row r="159" spans="1:6" s="3" customFormat="1" ht="12.75">
      <c r="A159" s="215"/>
      <c r="B159" s="79"/>
      <c r="C159" s="4"/>
      <c r="F159" s="135"/>
    </row>
    <row r="160" spans="1:6" s="3" customFormat="1" ht="11.25" customHeight="1">
      <c r="A160" s="215"/>
      <c r="B160" s="78"/>
      <c r="C160" s="5"/>
      <c r="F160" s="135"/>
    </row>
    <row r="161" spans="1:6" s="3" customFormat="1" ht="24" customHeight="1">
      <c r="A161" s="215"/>
      <c r="B161" s="78"/>
      <c r="C161" s="190"/>
      <c r="F161" s="135"/>
    </row>
    <row r="162" spans="1:6" s="3" customFormat="1" ht="15" customHeight="1">
      <c r="A162" s="215"/>
      <c r="B162" s="78"/>
      <c r="C162" s="190"/>
      <c r="F162" s="135"/>
    </row>
    <row r="163" spans="1:6" s="3" customFormat="1" ht="11.25" customHeight="1">
      <c r="A163" s="215"/>
      <c r="B163" s="79"/>
      <c r="C163" s="6"/>
      <c r="F163" s="135"/>
    </row>
    <row r="164" spans="1:6" s="3" customFormat="1" ht="12.75">
      <c r="A164" s="215"/>
      <c r="B164" s="78"/>
      <c r="C164" s="5"/>
      <c r="F164" s="135"/>
    </row>
    <row r="165" spans="1:6" s="3" customFormat="1" ht="13.5" customHeight="1">
      <c r="A165" s="215"/>
      <c r="B165" s="78"/>
      <c r="C165" s="1"/>
      <c r="F165" s="135"/>
    </row>
    <row r="166" spans="1:6" s="3" customFormat="1" ht="12.75" customHeight="1">
      <c r="A166" s="215"/>
      <c r="B166" s="78"/>
      <c r="C166" s="9"/>
      <c r="F166" s="135"/>
    </row>
    <row r="167" spans="1:6" s="3" customFormat="1" ht="12.75" customHeight="1">
      <c r="A167" s="215"/>
      <c r="B167" s="18"/>
      <c r="C167" s="14"/>
      <c r="F167" s="135"/>
    </row>
    <row r="168" spans="1:6" s="3" customFormat="1" ht="12.75">
      <c r="A168" s="215"/>
      <c r="B168" s="19"/>
      <c r="C168" s="10"/>
      <c r="F168" s="135"/>
    </row>
    <row r="169" spans="1:6" s="3" customFormat="1" ht="12.75">
      <c r="A169" s="215"/>
      <c r="B169" s="19"/>
      <c r="C169" s="24"/>
      <c r="F169" s="135"/>
    </row>
    <row r="170" spans="1:6" s="3" customFormat="1" ht="12.75">
      <c r="A170" s="215"/>
      <c r="B170" s="79"/>
      <c r="C170" s="6"/>
      <c r="F170" s="135"/>
    </row>
    <row r="171" spans="1:6" s="3" customFormat="1" ht="12.75">
      <c r="A171" s="215"/>
      <c r="B171" s="78"/>
      <c r="C171" s="5"/>
      <c r="F171" s="135"/>
    </row>
    <row r="172" spans="1:6" s="3" customFormat="1" ht="12.75">
      <c r="A172" s="215"/>
      <c r="B172" s="19"/>
      <c r="C172" s="10"/>
      <c r="F172" s="135"/>
    </row>
    <row r="173" spans="1:6" s="3" customFormat="1" ht="19.5" customHeight="1">
      <c r="A173" s="215"/>
      <c r="B173" s="76"/>
      <c r="C173" s="7"/>
      <c r="F173" s="135"/>
    </row>
    <row r="174" spans="1:6" s="3" customFormat="1" ht="15" customHeight="1">
      <c r="A174" s="215"/>
      <c r="B174" s="17"/>
      <c r="C174" s="7"/>
      <c r="F174" s="135"/>
    </row>
    <row r="175" spans="1:6" s="3" customFormat="1" ht="12.75">
      <c r="A175" s="215"/>
      <c r="B175" s="17"/>
      <c r="C175" s="9"/>
      <c r="F175" s="135"/>
    </row>
    <row r="176" spans="1:6" s="3" customFormat="1" ht="12.75">
      <c r="A176" s="215"/>
      <c r="B176" s="19"/>
      <c r="C176" s="7"/>
      <c r="F176" s="135"/>
    </row>
    <row r="177" spans="1:6" s="3" customFormat="1" ht="12.75">
      <c r="A177" s="215"/>
      <c r="B177" s="21"/>
      <c r="C177" s="15"/>
      <c r="F177" s="135"/>
    </row>
    <row r="178" spans="1:6" s="3" customFormat="1" ht="12.75">
      <c r="A178" s="215"/>
      <c r="B178" s="19"/>
      <c r="C178" s="9"/>
      <c r="F178" s="135"/>
    </row>
    <row r="179" spans="1:6" s="3" customFormat="1" ht="12.75">
      <c r="A179" s="215"/>
      <c r="B179" s="19"/>
      <c r="C179" s="9"/>
      <c r="F179" s="135"/>
    </row>
    <row r="180" spans="1:6" s="3" customFormat="1" ht="12.75">
      <c r="A180" s="215"/>
      <c r="B180" s="18"/>
      <c r="C180" s="14"/>
      <c r="F180" s="135"/>
    </row>
    <row r="181" spans="1:6" s="3" customFormat="1" ht="22.5" customHeight="1">
      <c r="A181" s="215"/>
      <c r="B181" s="19"/>
      <c r="C181" s="188"/>
      <c r="F181" s="135"/>
    </row>
    <row r="182" spans="1:6" s="3" customFormat="1" ht="12.75">
      <c r="A182" s="215"/>
      <c r="B182" s="19"/>
      <c r="C182" s="14"/>
      <c r="F182" s="135"/>
    </row>
    <row r="183" spans="1:6" s="3" customFormat="1" ht="12.75">
      <c r="A183" s="215"/>
      <c r="B183" s="20"/>
      <c r="C183" s="7"/>
      <c r="F183" s="135"/>
    </row>
    <row r="184" spans="1:6" s="3" customFormat="1" ht="12.75">
      <c r="A184" s="215"/>
      <c r="B184" s="20"/>
      <c r="C184" s="22"/>
      <c r="F184" s="135"/>
    </row>
    <row r="185" spans="1:6" s="3" customFormat="1" ht="12.75">
      <c r="A185" s="215"/>
      <c r="B185" s="18"/>
      <c r="C185" s="15"/>
      <c r="F185" s="135"/>
    </row>
    <row r="186" spans="1:6" s="3" customFormat="1" ht="13.5" customHeight="1">
      <c r="A186" s="215"/>
      <c r="B186" s="17"/>
      <c r="C186" s="7"/>
      <c r="F186" s="135"/>
    </row>
    <row r="187" spans="1:6" s="3" customFormat="1" ht="13.5" customHeight="1">
      <c r="A187" s="215"/>
      <c r="B187" s="19"/>
      <c r="C187" s="7"/>
      <c r="F187" s="135"/>
    </row>
    <row r="188" spans="1:6" s="3" customFormat="1" ht="13.5" customHeight="1">
      <c r="A188" s="215"/>
      <c r="B188" s="19"/>
      <c r="C188" s="9"/>
      <c r="F188" s="135"/>
    </row>
    <row r="189" spans="1:6" s="3" customFormat="1" ht="12.75">
      <c r="A189" s="215"/>
      <c r="B189" s="18"/>
      <c r="C189" s="15"/>
      <c r="F189" s="135"/>
    </row>
    <row r="190" spans="1:6" s="3" customFormat="1" ht="12.75">
      <c r="A190" s="215"/>
      <c r="B190" s="19"/>
      <c r="C190" s="9"/>
      <c r="F190" s="135"/>
    </row>
    <row r="191" spans="1:6" s="3" customFormat="1" ht="12.75">
      <c r="A191" s="215"/>
      <c r="B191" s="79"/>
      <c r="C191" s="6"/>
      <c r="F191" s="135"/>
    </row>
    <row r="192" spans="1:6" s="3" customFormat="1" ht="12.75">
      <c r="A192" s="215"/>
      <c r="B192" s="20"/>
      <c r="C192" s="24"/>
      <c r="F192" s="135"/>
    </row>
    <row r="193" spans="1:6" s="3" customFormat="1" ht="12.75">
      <c r="A193" s="215"/>
      <c r="B193" s="18"/>
      <c r="C193" s="14"/>
      <c r="F193" s="135"/>
    </row>
    <row r="194" spans="1:6" s="3" customFormat="1" ht="12.75">
      <c r="A194" s="215"/>
      <c r="B194" s="79"/>
      <c r="C194" s="26"/>
      <c r="F194" s="135"/>
    </row>
    <row r="195" spans="1:6" s="3" customFormat="1" ht="12.75">
      <c r="A195" s="215"/>
      <c r="B195" s="78"/>
      <c r="C195" s="1"/>
      <c r="F195" s="135"/>
    </row>
    <row r="196" spans="1:6" s="3" customFormat="1" ht="12.75">
      <c r="A196" s="215"/>
      <c r="B196" s="78"/>
      <c r="C196" s="9"/>
      <c r="F196" s="135"/>
    </row>
    <row r="197" spans="1:6" s="3" customFormat="1" ht="12.75">
      <c r="A197" s="215"/>
      <c r="B197" s="18"/>
      <c r="C197" s="14"/>
      <c r="F197" s="135"/>
    </row>
    <row r="198" spans="1:6" s="3" customFormat="1" ht="12.75">
      <c r="A198" s="215"/>
      <c r="B198" s="18"/>
      <c r="C198" s="14"/>
      <c r="F198" s="135"/>
    </row>
    <row r="199" spans="1:6" s="3" customFormat="1" ht="12.75">
      <c r="A199" s="215"/>
      <c r="B199" s="19"/>
      <c r="C199" s="10"/>
      <c r="F199" s="135"/>
    </row>
    <row r="200" spans="1:6" s="28" customFormat="1" ht="18" customHeight="1">
      <c r="A200" s="218"/>
      <c r="B200" s="242"/>
      <c r="C200" s="242"/>
      <c r="F200" s="137"/>
    </row>
    <row r="201" spans="1:6" s="3" customFormat="1" ht="28.5" customHeight="1">
      <c r="A201" s="215"/>
      <c r="B201" s="16"/>
      <c r="C201" s="189"/>
      <c r="F201" s="135"/>
    </row>
    <row r="202" spans="1:6" s="3" customFormat="1" ht="12.75">
      <c r="A202" s="215"/>
      <c r="B202" s="80"/>
      <c r="F202" s="135"/>
    </row>
    <row r="203" spans="1:6" s="3" customFormat="1" ht="12.75">
      <c r="A203" s="215"/>
      <c r="B203" s="81"/>
      <c r="C203" s="2"/>
      <c r="F203" s="135"/>
    </row>
    <row r="204" spans="1:6" s="3" customFormat="1" ht="12.75">
      <c r="A204" s="215"/>
      <c r="B204" s="81"/>
      <c r="C204" s="2"/>
      <c r="F204" s="135"/>
    </row>
    <row r="205" spans="1:6" s="3" customFormat="1" ht="17.25" customHeight="1">
      <c r="A205" s="215"/>
      <c r="B205" s="81"/>
      <c r="C205" s="2"/>
      <c r="F205" s="135"/>
    </row>
    <row r="206" spans="1:6" s="3" customFormat="1" ht="13.5" customHeight="1">
      <c r="A206" s="215"/>
      <c r="B206" s="81"/>
      <c r="C206" s="2"/>
      <c r="F206" s="135"/>
    </row>
    <row r="207" spans="1:6" s="3" customFormat="1" ht="12.75">
      <c r="A207" s="215"/>
      <c r="B207" s="81"/>
      <c r="C207" s="2"/>
      <c r="F207" s="135"/>
    </row>
    <row r="208" spans="1:6" s="3" customFormat="1" ht="12.75">
      <c r="A208" s="215"/>
      <c r="B208" s="80"/>
      <c r="F208" s="135"/>
    </row>
    <row r="209" spans="1:6" s="3" customFormat="1" ht="12.75">
      <c r="A209" s="215"/>
      <c r="B209" s="81"/>
      <c r="C209" s="2"/>
      <c r="F209" s="135"/>
    </row>
    <row r="210" spans="1:6" s="3" customFormat="1" ht="12.75">
      <c r="A210" s="215"/>
      <c r="B210" s="81"/>
      <c r="C210" s="27"/>
      <c r="F210" s="135"/>
    </row>
    <row r="211" spans="1:6" s="3" customFormat="1" ht="12.75">
      <c r="A211" s="215"/>
      <c r="B211" s="81"/>
      <c r="C211" s="2"/>
      <c r="F211" s="135"/>
    </row>
    <row r="212" spans="1:6" s="3" customFormat="1" ht="22.5" customHeight="1">
      <c r="A212" s="215"/>
      <c r="B212" s="81"/>
      <c r="C212" s="188"/>
      <c r="F212" s="135"/>
    </row>
    <row r="213" spans="1:6" s="3" customFormat="1" ht="22.5" customHeight="1">
      <c r="A213" s="215"/>
      <c r="B213" s="18"/>
      <c r="C213" s="38"/>
      <c r="F213" s="135"/>
    </row>
    <row r="214" spans="1:6" s="3" customFormat="1" ht="12.75">
      <c r="A214" s="215"/>
      <c r="B214" s="80"/>
      <c r="F214" s="135"/>
    </row>
    <row r="215" spans="1:6" s="3" customFormat="1" ht="12.75">
      <c r="A215" s="215"/>
      <c r="B215" s="80"/>
      <c r="F215" s="135"/>
    </row>
    <row r="216" spans="1:6" s="3" customFormat="1" ht="12.75">
      <c r="A216" s="215"/>
      <c r="B216" s="80"/>
      <c r="F216" s="135"/>
    </row>
    <row r="217" spans="1:6" s="3" customFormat="1" ht="12.75">
      <c r="A217" s="215"/>
      <c r="B217" s="80"/>
      <c r="F217" s="135"/>
    </row>
    <row r="218" spans="1:6" s="3" customFormat="1" ht="12.75">
      <c r="A218" s="215"/>
      <c r="B218" s="80"/>
      <c r="F218" s="135"/>
    </row>
    <row r="219" spans="1:6" s="3" customFormat="1" ht="12.75">
      <c r="A219" s="215"/>
      <c r="B219" s="80"/>
      <c r="F219" s="135"/>
    </row>
    <row r="220" spans="1:6" s="3" customFormat="1" ht="12.75">
      <c r="A220" s="215"/>
      <c r="B220" s="80"/>
      <c r="F220" s="135"/>
    </row>
    <row r="221" spans="1:6" s="3" customFormat="1" ht="12.75">
      <c r="A221" s="215"/>
      <c r="B221" s="80"/>
      <c r="F221" s="135"/>
    </row>
    <row r="222" spans="1:6" s="3" customFormat="1" ht="12.75">
      <c r="A222" s="215"/>
      <c r="B222" s="80"/>
      <c r="F222" s="135"/>
    </row>
    <row r="223" spans="1:6" s="3" customFormat="1" ht="12.75">
      <c r="A223" s="215"/>
      <c r="B223" s="80"/>
      <c r="F223" s="135"/>
    </row>
    <row r="224" spans="1:6" s="3" customFormat="1" ht="12.75">
      <c r="A224" s="215"/>
      <c r="B224" s="80"/>
      <c r="F224" s="135"/>
    </row>
    <row r="225" spans="1:6" s="3" customFormat="1" ht="12.75">
      <c r="A225" s="215"/>
      <c r="B225" s="80"/>
      <c r="F225" s="135"/>
    </row>
    <row r="226" spans="1:6" s="3" customFormat="1" ht="12.75">
      <c r="A226" s="215"/>
      <c r="B226" s="80"/>
      <c r="F226" s="135"/>
    </row>
    <row r="227" spans="1:6" s="3" customFormat="1" ht="12.75">
      <c r="A227" s="215"/>
      <c r="B227" s="80"/>
      <c r="F227" s="135"/>
    </row>
    <row r="228" spans="1:6" s="3" customFormat="1" ht="12.75">
      <c r="A228" s="215"/>
      <c r="B228" s="80"/>
      <c r="F228" s="135"/>
    </row>
    <row r="229" spans="1:6" s="3" customFormat="1" ht="12.75">
      <c r="A229" s="215"/>
      <c r="B229" s="80"/>
      <c r="F229" s="135"/>
    </row>
    <row r="230" spans="1:6" s="3" customFormat="1" ht="12.75">
      <c r="A230" s="215"/>
      <c r="B230" s="80"/>
      <c r="F230" s="135"/>
    </row>
    <row r="231" spans="1:6" s="3" customFormat="1" ht="12.75">
      <c r="A231" s="215"/>
      <c r="B231" s="80"/>
      <c r="F231" s="135"/>
    </row>
    <row r="232" spans="1:6" s="3" customFormat="1" ht="12.75">
      <c r="A232" s="215"/>
      <c r="B232" s="80"/>
      <c r="F232" s="135"/>
    </row>
    <row r="233" spans="1:6" s="3" customFormat="1" ht="12.75">
      <c r="A233" s="215"/>
      <c r="B233" s="80"/>
      <c r="F233" s="135"/>
    </row>
    <row r="234" spans="1:6" s="3" customFormat="1" ht="12.75">
      <c r="A234" s="215"/>
      <c r="B234" s="80"/>
      <c r="F234" s="135"/>
    </row>
    <row r="235" spans="1:6" s="3" customFormat="1" ht="12.75">
      <c r="A235" s="215"/>
      <c r="B235" s="80"/>
      <c r="F235" s="135"/>
    </row>
    <row r="236" spans="1:6" s="3" customFormat="1" ht="12.75">
      <c r="A236" s="215"/>
      <c r="B236" s="80"/>
      <c r="F236" s="135"/>
    </row>
    <row r="237" spans="1:6" s="3" customFormat="1" ht="12.75">
      <c r="A237" s="215"/>
      <c r="B237" s="80"/>
      <c r="F237" s="135"/>
    </row>
    <row r="238" spans="1:6" s="3" customFormat="1" ht="12.75">
      <c r="A238" s="215"/>
      <c r="B238" s="80"/>
      <c r="F238" s="135"/>
    </row>
    <row r="239" spans="1:6" s="3" customFormat="1" ht="12.75">
      <c r="A239" s="215"/>
      <c r="B239" s="80"/>
      <c r="F239" s="135"/>
    </row>
    <row r="240" spans="1:6" s="3" customFormat="1" ht="12.75">
      <c r="A240" s="215"/>
      <c r="B240" s="80"/>
      <c r="F240" s="135"/>
    </row>
    <row r="241" spans="1:6" s="3" customFormat="1" ht="12.75">
      <c r="A241" s="215"/>
      <c r="B241" s="80"/>
      <c r="F241" s="135"/>
    </row>
    <row r="242" spans="1:6" s="3" customFormat="1" ht="12.75">
      <c r="A242" s="215"/>
      <c r="B242" s="80"/>
      <c r="F242" s="135"/>
    </row>
    <row r="243" spans="1:6" s="3" customFormat="1" ht="12.75">
      <c r="A243" s="215"/>
      <c r="B243" s="80"/>
      <c r="F243" s="135"/>
    </row>
    <row r="244" spans="1:6" s="3" customFormat="1" ht="12.75">
      <c r="A244" s="215"/>
      <c r="B244" s="80"/>
      <c r="F244" s="135"/>
    </row>
    <row r="245" spans="1:6" s="3" customFormat="1" ht="12.75">
      <c r="A245" s="215"/>
      <c r="B245" s="80"/>
      <c r="F245" s="135"/>
    </row>
    <row r="246" spans="1:6" s="3" customFormat="1" ht="12.75">
      <c r="A246" s="215"/>
      <c r="B246" s="80"/>
      <c r="F246" s="135"/>
    </row>
    <row r="247" spans="1:6" s="3" customFormat="1" ht="12.75">
      <c r="A247" s="215"/>
      <c r="B247" s="80"/>
      <c r="F247" s="135"/>
    </row>
    <row r="248" spans="1:6" s="3" customFormat="1" ht="12.75">
      <c r="A248" s="215"/>
      <c r="B248" s="80"/>
      <c r="F248" s="135"/>
    </row>
    <row r="249" spans="1:6" s="3" customFormat="1" ht="12.75">
      <c r="A249" s="215"/>
      <c r="B249" s="80"/>
      <c r="F249" s="135"/>
    </row>
    <row r="250" spans="1:6" s="3" customFormat="1" ht="12.75">
      <c r="A250" s="215"/>
      <c r="B250" s="80"/>
      <c r="F250" s="135"/>
    </row>
    <row r="251" spans="1:6" s="3" customFormat="1" ht="12.75">
      <c r="A251" s="215"/>
      <c r="B251" s="80"/>
      <c r="F251" s="135"/>
    </row>
    <row r="252" spans="1:6" s="3" customFormat="1" ht="12.75">
      <c r="A252" s="215"/>
      <c r="B252" s="80"/>
      <c r="F252" s="135"/>
    </row>
    <row r="253" spans="1:6" s="3" customFormat="1" ht="12.75">
      <c r="A253" s="215"/>
      <c r="B253" s="80"/>
      <c r="F253" s="135"/>
    </row>
    <row r="254" spans="1:6" s="3" customFormat="1" ht="12.75">
      <c r="A254" s="215"/>
      <c r="B254" s="80"/>
      <c r="F254" s="135"/>
    </row>
    <row r="255" spans="1:6" s="3" customFormat="1" ht="12.75">
      <c r="A255" s="215"/>
      <c r="B255" s="80"/>
      <c r="F255" s="135"/>
    </row>
    <row r="256" spans="1:6" s="3" customFormat="1" ht="12.75">
      <c r="A256" s="215"/>
      <c r="B256" s="80"/>
      <c r="F256" s="135"/>
    </row>
    <row r="257" spans="1:6" s="3" customFormat="1" ht="12.75">
      <c r="A257" s="215"/>
      <c r="B257" s="80"/>
      <c r="F257" s="135"/>
    </row>
    <row r="258" spans="1:6" s="3" customFormat="1" ht="12.75">
      <c r="A258" s="215"/>
      <c r="B258" s="80"/>
      <c r="F258" s="135"/>
    </row>
    <row r="259" spans="1:6" s="3" customFormat="1" ht="12.75">
      <c r="A259" s="215"/>
      <c r="B259" s="80"/>
      <c r="F259" s="135"/>
    </row>
    <row r="260" spans="1:6" s="3" customFormat="1" ht="12.75">
      <c r="A260" s="215"/>
      <c r="B260" s="80"/>
      <c r="F260" s="135"/>
    </row>
    <row r="261" spans="1:6" s="3" customFormat="1" ht="12.75">
      <c r="A261" s="215"/>
      <c r="B261" s="80"/>
      <c r="F261" s="135"/>
    </row>
    <row r="262" spans="1:6" s="3" customFormat="1" ht="12.75">
      <c r="A262" s="215"/>
      <c r="B262" s="80"/>
      <c r="F262" s="135"/>
    </row>
    <row r="263" spans="1:6" s="3" customFormat="1" ht="12.75">
      <c r="A263" s="215"/>
      <c r="B263" s="80"/>
      <c r="F263" s="135"/>
    </row>
    <row r="264" spans="1:6" s="3" customFormat="1" ht="12.75">
      <c r="A264" s="215"/>
      <c r="B264" s="80"/>
      <c r="F264" s="135"/>
    </row>
    <row r="265" spans="1:6" s="3" customFormat="1" ht="12.75">
      <c r="A265" s="215"/>
      <c r="B265" s="80"/>
      <c r="F265" s="135"/>
    </row>
    <row r="266" spans="1:6" s="3" customFormat="1" ht="12.75">
      <c r="A266" s="215"/>
      <c r="B266" s="80"/>
      <c r="F266" s="135"/>
    </row>
    <row r="267" spans="1:6" s="3" customFormat="1" ht="12.75">
      <c r="A267" s="215"/>
      <c r="B267" s="80"/>
      <c r="F267" s="135"/>
    </row>
    <row r="268" spans="1:6" s="3" customFormat="1" ht="12.75">
      <c r="A268" s="215"/>
      <c r="B268" s="80"/>
      <c r="F268" s="135"/>
    </row>
    <row r="269" spans="1:6" s="3" customFormat="1" ht="12.75">
      <c r="A269" s="215"/>
      <c r="B269" s="80"/>
      <c r="F269" s="135"/>
    </row>
    <row r="270" spans="1:6" s="3" customFormat="1" ht="12.75">
      <c r="A270" s="215"/>
      <c r="B270" s="80"/>
      <c r="F270" s="135"/>
    </row>
    <row r="271" spans="1:6" s="3" customFormat="1" ht="12.75">
      <c r="A271" s="215"/>
      <c r="B271" s="80"/>
      <c r="F271" s="135"/>
    </row>
    <row r="272" spans="1:6" s="3" customFormat="1" ht="12.75">
      <c r="A272" s="215"/>
      <c r="B272" s="80"/>
      <c r="F272" s="135"/>
    </row>
    <row r="273" spans="1:6" s="3" customFormat="1" ht="12.75">
      <c r="A273" s="215"/>
      <c r="B273" s="80"/>
      <c r="F273" s="135"/>
    </row>
    <row r="274" spans="1:6" s="3" customFormat="1" ht="12.75">
      <c r="A274" s="215"/>
      <c r="B274" s="80"/>
      <c r="F274" s="135"/>
    </row>
    <row r="275" spans="1:6" s="3" customFormat="1" ht="12.75">
      <c r="A275" s="215"/>
      <c r="B275" s="80"/>
      <c r="F275" s="135"/>
    </row>
    <row r="276" spans="1:6" s="3" customFormat="1" ht="12.75">
      <c r="A276" s="215"/>
      <c r="B276" s="80"/>
      <c r="F276" s="135"/>
    </row>
    <row r="277" spans="1:6" s="3" customFormat="1" ht="12.75">
      <c r="A277" s="215"/>
      <c r="B277" s="80"/>
      <c r="F277" s="135"/>
    </row>
    <row r="278" spans="1:6" s="3" customFormat="1" ht="12.75">
      <c r="A278" s="215"/>
      <c r="B278" s="80"/>
      <c r="F278" s="135"/>
    </row>
    <row r="279" spans="1:6" s="3" customFormat="1" ht="12.75">
      <c r="A279" s="215"/>
      <c r="B279" s="80"/>
      <c r="F279" s="135"/>
    </row>
    <row r="280" spans="1:6" s="3" customFormat="1" ht="12.75">
      <c r="A280" s="215"/>
      <c r="B280" s="80"/>
      <c r="F280" s="135"/>
    </row>
    <row r="281" spans="1:6" s="3" customFormat="1" ht="12.75">
      <c r="A281" s="215"/>
      <c r="B281" s="80"/>
      <c r="F281" s="135"/>
    </row>
    <row r="282" spans="1:6" s="3" customFormat="1" ht="12.75">
      <c r="A282" s="215"/>
      <c r="B282" s="80"/>
      <c r="F282" s="135"/>
    </row>
    <row r="283" spans="1:6" s="3" customFormat="1" ht="12.75">
      <c r="A283" s="215"/>
      <c r="B283" s="80"/>
      <c r="F283" s="135"/>
    </row>
    <row r="284" spans="1:6" s="3" customFormat="1" ht="12.75">
      <c r="A284" s="215"/>
      <c r="B284" s="80"/>
      <c r="F284" s="135"/>
    </row>
    <row r="285" spans="1:6" s="3" customFormat="1" ht="12.75">
      <c r="A285" s="215"/>
      <c r="B285" s="80"/>
      <c r="F285" s="135"/>
    </row>
    <row r="286" spans="1:6" s="3" customFormat="1" ht="12.75">
      <c r="A286" s="215"/>
      <c r="B286" s="80"/>
      <c r="F286" s="135"/>
    </row>
    <row r="287" spans="1:6" s="3" customFormat="1" ht="12.75">
      <c r="A287" s="215"/>
      <c r="B287" s="80"/>
      <c r="F287" s="135"/>
    </row>
    <row r="288" spans="1:6" s="3" customFormat="1" ht="12.75">
      <c r="A288" s="215"/>
      <c r="B288" s="80"/>
      <c r="F288" s="135"/>
    </row>
    <row r="289" spans="1:6" s="3" customFormat="1" ht="12.75">
      <c r="A289" s="215"/>
      <c r="B289" s="80"/>
      <c r="F289" s="135"/>
    </row>
    <row r="290" spans="1:6" s="3" customFormat="1" ht="12.75">
      <c r="A290" s="215"/>
      <c r="B290" s="80"/>
      <c r="F290" s="135"/>
    </row>
    <row r="291" spans="1:6" s="3" customFormat="1" ht="12.75">
      <c r="A291" s="215"/>
      <c r="B291" s="80"/>
      <c r="F291" s="135"/>
    </row>
    <row r="292" spans="1:6" s="3" customFormat="1" ht="12.75">
      <c r="A292" s="215"/>
      <c r="B292" s="80"/>
      <c r="F292" s="135"/>
    </row>
    <row r="293" spans="1:6" s="3" customFormat="1" ht="12.75">
      <c r="A293" s="215"/>
      <c r="B293" s="80"/>
      <c r="F293" s="135"/>
    </row>
    <row r="294" spans="1:6" s="3" customFormat="1" ht="12.75">
      <c r="A294" s="215"/>
      <c r="B294" s="80"/>
      <c r="F294" s="135"/>
    </row>
    <row r="295" spans="1:6" s="3" customFormat="1" ht="12.75">
      <c r="A295" s="215"/>
      <c r="B295" s="80"/>
      <c r="F295" s="135"/>
    </row>
    <row r="296" spans="1:6" s="3" customFormat="1" ht="12.75">
      <c r="A296" s="215"/>
      <c r="B296" s="80"/>
      <c r="F296" s="135"/>
    </row>
    <row r="297" spans="1:6" s="3" customFormat="1" ht="12.75">
      <c r="A297" s="215"/>
      <c r="B297" s="80"/>
      <c r="F297" s="135"/>
    </row>
    <row r="298" spans="1:6" s="3" customFormat="1" ht="12.75">
      <c r="A298" s="215"/>
      <c r="B298" s="80"/>
      <c r="F298" s="135"/>
    </row>
    <row r="299" spans="1:6" s="3" customFormat="1" ht="12.75">
      <c r="A299" s="215"/>
      <c r="B299" s="80"/>
      <c r="F299" s="135"/>
    </row>
    <row r="300" spans="1:6" s="3" customFormat="1" ht="12.75">
      <c r="A300" s="215"/>
      <c r="B300" s="80"/>
      <c r="F300" s="135"/>
    </row>
    <row r="301" spans="1:6" s="3" customFormat="1" ht="12.75">
      <c r="A301" s="215"/>
      <c r="B301" s="80"/>
      <c r="F301" s="135"/>
    </row>
    <row r="302" spans="1:6" s="3" customFormat="1" ht="12.75">
      <c r="A302" s="215"/>
      <c r="B302" s="80"/>
      <c r="F302" s="135"/>
    </row>
    <row r="303" spans="1:6" s="3" customFormat="1" ht="12.75">
      <c r="A303" s="215"/>
      <c r="B303" s="80"/>
      <c r="F303" s="135"/>
    </row>
    <row r="304" spans="1:6" s="3" customFormat="1" ht="12.75">
      <c r="A304" s="215"/>
      <c r="B304" s="80"/>
      <c r="F304" s="135"/>
    </row>
    <row r="305" spans="1:6" s="3" customFormat="1" ht="12.75">
      <c r="A305" s="215"/>
      <c r="B305" s="80"/>
      <c r="F305" s="135"/>
    </row>
    <row r="306" spans="1:6" s="3" customFormat="1" ht="12.75">
      <c r="A306" s="215"/>
      <c r="B306" s="80"/>
      <c r="F306" s="135"/>
    </row>
    <row r="307" spans="1:6" s="3" customFormat="1" ht="12.75">
      <c r="A307" s="215"/>
      <c r="B307" s="80"/>
      <c r="F307" s="135"/>
    </row>
    <row r="308" spans="1:6" s="3" customFormat="1" ht="12.75">
      <c r="A308" s="215"/>
      <c r="B308" s="80"/>
      <c r="F308" s="135"/>
    </row>
    <row r="309" spans="1:6" s="3" customFormat="1" ht="12.75">
      <c r="A309" s="215"/>
      <c r="B309" s="80"/>
      <c r="F309" s="135"/>
    </row>
    <row r="310" spans="1:6" s="3" customFormat="1" ht="12.75">
      <c r="A310" s="215"/>
      <c r="B310" s="80"/>
      <c r="F310" s="135"/>
    </row>
    <row r="311" spans="1:6" s="3" customFormat="1" ht="12.75">
      <c r="A311" s="215"/>
      <c r="B311" s="80"/>
      <c r="F311" s="135"/>
    </row>
    <row r="312" spans="1:6" s="3" customFormat="1" ht="12.75">
      <c r="A312" s="215"/>
      <c r="B312" s="80"/>
      <c r="F312" s="135"/>
    </row>
    <row r="313" spans="1:6" s="3" customFormat="1" ht="12.75">
      <c r="A313" s="215"/>
      <c r="B313" s="80"/>
      <c r="F313" s="135"/>
    </row>
    <row r="314" spans="1:6" s="3" customFormat="1" ht="12.75">
      <c r="A314" s="215"/>
      <c r="B314" s="80"/>
      <c r="F314" s="135"/>
    </row>
    <row r="315" spans="1:6" s="3" customFormat="1" ht="12.75">
      <c r="A315" s="215"/>
      <c r="B315" s="80"/>
      <c r="F315" s="135"/>
    </row>
    <row r="316" spans="1:6" s="3" customFormat="1" ht="12.75">
      <c r="A316" s="215"/>
      <c r="B316" s="80"/>
      <c r="F316" s="135"/>
    </row>
    <row r="317" spans="1:6" s="3" customFormat="1" ht="12.75">
      <c r="A317" s="215"/>
      <c r="B317" s="80"/>
      <c r="F317" s="135"/>
    </row>
    <row r="318" spans="1:6" s="3" customFormat="1" ht="12.75">
      <c r="A318" s="215"/>
      <c r="B318" s="80"/>
      <c r="F318" s="135"/>
    </row>
    <row r="319" spans="1:6" s="3" customFormat="1" ht="12.75">
      <c r="A319" s="215"/>
      <c r="B319" s="80"/>
      <c r="F319" s="135"/>
    </row>
    <row r="320" spans="1:6" s="3" customFormat="1" ht="12.75">
      <c r="A320" s="215"/>
      <c r="B320" s="80"/>
      <c r="F320" s="135"/>
    </row>
    <row r="321" spans="1:6" s="3" customFormat="1" ht="12.75">
      <c r="A321" s="215"/>
      <c r="B321" s="80"/>
      <c r="F321" s="135"/>
    </row>
    <row r="322" spans="1:6" s="3" customFormat="1" ht="12.75">
      <c r="A322" s="215"/>
      <c r="B322" s="80"/>
      <c r="F322" s="135"/>
    </row>
    <row r="323" spans="1:6" s="3" customFormat="1" ht="12.75">
      <c r="A323" s="215"/>
      <c r="B323" s="80"/>
      <c r="F323" s="135"/>
    </row>
    <row r="324" spans="1:6" s="3" customFormat="1" ht="12.75">
      <c r="A324" s="215"/>
      <c r="B324" s="80"/>
      <c r="F324" s="135"/>
    </row>
    <row r="325" spans="1:6" s="3" customFormat="1" ht="12.75">
      <c r="A325" s="215"/>
      <c r="B325" s="80"/>
      <c r="F325" s="135"/>
    </row>
    <row r="326" spans="1:6" s="3" customFormat="1" ht="12.75">
      <c r="A326" s="215"/>
      <c r="B326" s="80"/>
      <c r="F326" s="135"/>
    </row>
    <row r="327" spans="1:6" s="3" customFormat="1" ht="12.75">
      <c r="A327" s="215"/>
      <c r="B327" s="80"/>
      <c r="F327" s="135"/>
    </row>
    <row r="328" spans="1:6" s="3" customFormat="1" ht="12.75">
      <c r="A328" s="215"/>
      <c r="B328" s="80"/>
      <c r="F328" s="135"/>
    </row>
    <row r="329" spans="1:6" s="3" customFormat="1" ht="12.75">
      <c r="A329" s="215"/>
      <c r="B329" s="80"/>
      <c r="F329" s="135"/>
    </row>
    <row r="330" spans="1:6" s="3" customFormat="1" ht="12.75">
      <c r="A330" s="215"/>
      <c r="B330" s="80"/>
      <c r="F330" s="135"/>
    </row>
    <row r="331" spans="1:6" s="3" customFormat="1" ht="12.75">
      <c r="A331" s="215"/>
      <c r="B331" s="80"/>
      <c r="F331" s="135"/>
    </row>
    <row r="332" spans="1:6" s="3" customFormat="1" ht="12.75">
      <c r="A332" s="215"/>
      <c r="B332" s="80"/>
      <c r="F332" s="135"/>
    </row>
    <row r="333" spans="1:6" s="3" customFormat="1" ht="12.75">
      <c r="A333" s="215"/>
      <c r="B333" s="80"/>
      <c r="F333" s="135"/>
    </row>
    <row r="334" spans="1:6" s="3" customFormat="1" ht="12.75">
      <c r="A334" s="215"/>
      <c r="B334" s="80"/>
      <c r="F334" s="135"/>
    </row>
    <row r="335" spans="1:6" s="3" customFormat="1" ht="12.75">
      <c r="A335" s="215"/>
      <c r="B335" s="80"/>
      <c r="F335" s="135"/>
    </row>
    <row r="336" spans="1:6" s="3" customFormat="1" ht="12.75">
      <c r="A336" s="215"/>
      <c r="B336" s="80"/>
      <c r="F336" s="135"/>
    </row>
    <row r="337" spans="1:6" s="3" customFormat="1" ht="12.75">
      <c r="A337" s="215"/>
      <c r="B337" s="80"/>
      <c r="F337" s="135"/>
    </row>
    <row r="338" spans="1:6" s="3" customFormat="1" ht="12.75">
      <c r="A338" s="215"/>
      <c r="B338" s="80"/>
      <c r="F338" s="135"/>
    </row>
    <row r="339" spans="1:6" s="3" customFormat="1" ht="12.75">
      <c r="A339" s="215"/>
      <c r="B339" s="80"/>
      <c r="F339" s="135"/>
    </row>
    <row r="340" spans="1:6" s="3" customFormat="1" ht="12.75">
      <c r="A340" s="215"/>
      <c r="B340" s="80"/>
      <c r="F340" s="135"/>
    </row>
    <row r="341" spans="1:6" s="3" customFormat="1" ht="12.75">
      <c r="A341" s="215"/>
      <c r="B341" s="80"/>
      <c r="F341" s="135"/>
    </row>
    <row r="342" spans="1:6" s="3" customFormat="1" ht="12.75">
      <c r="A342" s="215"/>
      <c r="B342" s="80"/>
      <c r="F342" s="135"/>
    </row>
    <row r="343" spans="1:6" s="3" customFormat="1" ht="12.75">
      <c r="A343" s="215"/>
      <c r="B343" s="80"/>
      <c r="F343" s="135"/>
    </row>
    <row r="344" spans="1:6" s="3" customFormat="1" ht="12.75">
      <c r="A344" s="215"/>
      <c r="B344" s="80"/>
      <c r="F344" s="135"/>
    </row>
    <row r="345" spans="1:6" s="3" customFormat="1" ht="12.75">
      <c r="A345" s="215"/>
      <c r="B345" s="80"/>
      <c r="F345" s="135"/>
    </row>
    <row r="346" spans="1:6" s="3" customFormat="1" ht="12.75">
      <c r="A346" s="215"/>
      <c r="B346" s="80"/>
      <c r="F346" s="135"/>
    </row>
    <row r="347" spans="1:6" s="3" customFormat="1" ht="12.75">
      <c r="A347" s="215"/>
      <c r="B347" s="80"/>
      <c r="F347" s="135"/>
    </row>
    <row r="348" spans="1:6" s="3" customFormat="1" ht="12.75">
      <c r="A348" s="215"/>
      <c r="B348" s="80"/>
      <c r="F348" s="135"/>
    </row>
    <row r="349" spans="1:6" s="3" customFormat="1" ht="12.75">
      <c r="A349" s="215"/>
      <c r="B349" s="80"/>
      <c r="F349" s="135"/>
    </row>
    <row r="350" spans="1:6" s="3" customFormat="1" ht="12.75">
      <c r="A350" s="215"/>
      <c r="B350" s="80"/>
      <c r="F350" s="135"/>
    </row>
    <row r="351" spans="1:6" s="3" customFormat="1" ht="12.75">
      <c r="A351" s="215"/>
      <c r="B351" s="80"/>
      <c r="F351" s="135"/>
    </row>
    <row r="352" spans="1:6" s="3" customFormat="1" ht="12.75">
      <c r="A352" s="215"/>
      <c r="B352" s="80"/>
      <c r="F352" s="135"/>
    </row>
    <row r="353" spans="1:6" s="3" customFormat="1" ht="12.75">
      <c r="A353" s="215"/>
      <c r="B353" s="80"/>
      <c r="F353" s="135"/>
    </row>
    <row r="354" spans="1:6" s="3" customFormat="1" ht="12.75">
      <c r="A354" s="215"/>
      <c r="B354" s="80"/>
      <c r="F354" s="135"/>
    </row>
    <row r="355" spans="1:6" s="3" customFormat="1" ht="12.75">
      <c r="A355" s="215"/>
      <c r="B355" s="80"/>
      <c r="F355" s="135"/>
    </row>
    <row r="356" spans="1:6" s="3" customFormat="1" ht="12.75">
      <c r="A356" s="215"/>
      <c r="B356" s="80"/>
      <c r="F356" s="135"/>
    </row>
    <row r="357" spans="1:6" s="3" customFormat="1" ht="12.75">
      <c r="A357" s="215"/>
      <c r="B357" s="80"/>
      <c r="F357" s="135"/>
    </row>
    <row r="358" spans="1:6" s="3" customFormat="1" ht="12.75">
      <c r="A358" s="215"/>
      <c r="B358" s="80"/>
      <c r="F358" s="135"/>
    </row>
    <row r="359" spans="1:6" s="3" customFormat="1" ht="12.75">
      <c r="A359" s="215"/>
      <c r="B359" s="80"/>
      <c r="F359" s="135"/>
    </row>
    <row r="360" spans="1:6" s="3" customFormat="1" ht="12.75">
      <c r="A360" s="215"/>
      <c r="B360" s="80"/>
      <c r="F360" s="135"/>
    </row>
    <row r="361" spans="1:6" s="3" customFormat="1" ht="12.75">
      <c r="A361" s="215"/>
      <c r="B361" s="80"/>
      <c r="F361" s="135"/>
    </row>
    <row r="362" spans="1:6" s="3" customFormat="1" ht="12.75">
      <c r="A362" s="215"/>
      <c r="B362" s="80"/>
      <c r="F362" s="135"/>
    </row>
    <row r="363" spans="1:6" s="3" customFormat="1" ht="12.75">
      <c r="A363" s="215"/>
      <c r="B363" s="80"/>
      <c r="F363" s="135"/>
    </row>
    <row r="364" spans="1:6" s="3" customFormat="1" ht="12.75">
      <c r="A364" s="215"/>
      <c r="B364" s="80"/>
      <c r="F364" s="135"/>
    </row>
    <row r="365" spans="1:6" s="3" customFormat="1" ht="12.75">
      <c r="A365" s="215"/>
      <c r="B365" s="80"/>
      <c r="F365" s="135"/>
    </row>
    <row r="366" spans="1:6" s="3" customFormat="1" ht="12.75">
      <c r="A366" s="215"/>
      <c r="B366" s="80"/>
      <c r="F366" s="135"/>
    </row>
    <row r="367" spans="1:6" s="3" customFormat="1" ht="12.75">
      <c r="A367" s="215"/>
      <c r="B367" s="80"/>
      <c r="F367" s="135"/>
    </row>
    <row r="368" spans="1:6" s="3" customFormat="1" ht="12.75">
      <c r="A368" s="215"/>
      <c r="B368" s="80"/>
      <c r="F368" s="135"/>
    </row>
    <row r="369" spans="1:6" s="3" customFormat="1" ht="12.75">
      <c r="A369" s="215"/>
      <c r="B369" s="80"/>
      <c r="F369" s="135"/>
    </row>
    <row r="370" spans="1:6" s="3" customFormat="1" ht="12.75">
      <c r="A370" s="215"/>
      <c r="B370" s="80"/>
      <c r="F370" s="135"/>
    </row>
    <row r="371" spans="1:6" s="3" customFormat="1" ht="12.75">
      <c r="A371" s="215"/>
      <c r="B371" s="80"/>
      <c r="F371" s="135"/>
    </row>
    <row r="372" spans="1:6" s="3" customFormat="1" ht="12.75">
      <c r="A372" s="215"/>
      <c r="B372" s="80"/>
      <c r="F372" s="135"/>
    </row>
    <row r="373" spans="1:6" s="3" customFormat="1" ht="12.75">
      <c r="A373" s="215"/>
      <c r="B373" s="80"/>
      <c r="F373" s="135"/>
    </row>
    <row r="374" spans="1:6" s="3" customFormat="1" ht="12.75">
      <c r="A374" s="215"/>
      <c r="B374" s="80"/>
      <c r="F374" s="135"/>
    </row>
    <row r="375" spans="1:6" s="3" customFormat="1" ht="12.75">
      <c r="A375" s="215"/>
      <c r="B375" s="80"/>
      <c r="F375" s="135"/>
    </row>
    <row r="376" spans="1:6" s="3" customFormat="1" ht="12.75">
      <c r="A376" s="215"/>
      <c r="B376" s="80"/>
      <c r="F376" s="135"/>
    </row>
    <row r="377" spans="1:6" s="3" customFormat="1" ht="12.75">
      <c r="A377" s="215"/>
      <c r="B377" s="80"/>
      <c r="F377" s="135"/>
    </row>
    <row r="378" spans="1:6" s="3" customFormat="1" ht="12.75">
      <c r="A378" s="215"/>
      <c r="B378" s="80"/>
      <c r="F378" s="135"/>
    </row>
    <row r="379" spans="1:6" s="3" customFormat="1" ht="12.75">
      <c r="A379" s="215"/>
      <c r="B379" s="80"/>
      <c r="F379" s="135"/>
    </row>
    <row r="380" spans="1:6" s="3" customFormat="1" ht="12.75">
      <c r="A380" s="215"/>
      <c r="B380" s="80"/>
      <c r="F380" s="135"/>
    </row>
    <row r="381" spans="1:6" s="3" customFormat="1" ht="12.75">
      <c r="A381" s="215"/>
      <c r="B381" s="80"/>
      <c r="F381" s="135"/>
    </row>
    <row r="382" spans="1:6" s="3" customFormat="1" ht="12.75">
      <c r="A382" s="215"/>
      <c r="B382" s="80"/>
      <c r="F382" s="135"/>
    </row>
    <row r="383" spans="1:6" s="3" customFormat="1" ht="12.75">
      <c r="A383" s="215"/>
      <c r="B383" s="80"/>
      <c r="F383" s="135"/>
    </row>
    <row r="384" spans="1:6" s="3" customFormat="1" ht="12.75">
      <c r="A384" s="215"/>
      <c r="B384" s="80"/>
      <c r="F384" s="135"/>
    </row>
    <row r="385" spans="1:6" s="3" customFormat="1" ht="12.75">
      <c r="A385" s="215"/>
      <c r="B385" s="80"/>
      <c r="F385" s="135"/>
    </row>
    <row r="386" spans="1:6" s="3" customFormat="1" ht="12.75">
      <c r="A386" s="215"/>
      <c r="B386" s="80"/>
      <c r="F386" s="135"/>
    </row>
    <row r="387" spans="1:6" s="3" customFormat="1" ht="12.75">
      <c r="A387" s="215"/>
      <c r="B387" s="80"/>
      <c r="F387" s="135"/>
    </row>
    <row r="388" spans="1:6" s="3" customFormat="1" ht="12.75">
      <c r="A388" s="215"/>
      <c r="B388" s="80"/>
      <c r="F388" s="135"/>
    </row>
    <row r="389" spans="1:6" s="3" customFormat="1" ht="12.75">
      <c r="A389" s="215"/>
      <c r="B389" s="80"/>
      <c r="F389" s="135"/>
    </row>
    <row r="390" spans="1:6" s="3" customFormat="1" ht="12.75">
      <c r="A390" s="215"/>
      <c r="B390" s="80"/>
      <c r="F390" s="135"/>
    </row>
    <row r="391" spans="1:6" s="3" customFormat="1" ht="12.75">
      <c r="A391" s="215"/>
      <c r="B391" s="80"/>
      <c r="F391" s="135"/>
    </row>
    <row r="392" spans="1:6" s="3" customFormat="1" ht="12.75">
      <c r="A392" s="215"/>
      <c r="B392" s="80"/>
      <c r="F392" s="135"/>
    </row>
    <row r="393" spans="1:6" s="3" customFormat="1" ht="12.75">
      <c r="A393" s="215"/>
      <c r="B393" s="80"/>
      <c r="F393" s="135"/>
    </row>
    <row r="394" spans="1:6" s="3" customFormat="1" ht="12.75">
      <c r="A394" s="215"/>
      <c r="B394" s="80"/>
      <c r="F394" s="135"/>
    </row>
    <row r="395" spans="1:6" s="3" customFormat="1" ht="12.75">
      <c r="A395" s="215"/>
      <c r="B395" s="80"/>
      <c r="F395" s="135"/>
    </row>
    <row r="396" spans="1:6" s="3" customFormat="1" ht="12.75">
      <c r="A396" s="215"/>
      <c r="B396" s="80"/>
      <c r="F396" s="135"/>
    </row>
    <row r="397" spans="1:6" s="3" customFormat="1" ht="12.75">
      <c r="A397" s="215"/>
      <c r="B397" s="80"/>
      <c r="F397" s="135"/>
    </row>
    <row r="398" spans="1:6" s="3" customFormat="1" ht="12.75">
      <c r="A398" s="215"/>
      <c r="B398" s="80"/>
      <c r="F398" s="135"/>
    </row>
    <row r="399" spans="1:6" s="3" customFormat="1" ht="12.75">
      <c r="A399" s="215"/>
      <c r="B399" s="80"/>
      <c r="F399" s="135"/>
    </row>
    <row r="400" spans="1:6" s="3" customFormat="1" ht="12.75">
      <c r="A400" s="215"/>
      <c r="B400" s="80"/>
      <c r="F400" s="135"/>
    </row>
    <row r="401" spans="1:6" s="3" customFormat="1" ht="12.75">
      <c r="A401" s="215"/>
      <c r="B401" s="80"/>
      <c r="F401" s="135"/>
    </row>
    <row r="402" spans="1:6" s="3" customFormat="1" ht="12.75">
      <c r="A402" s="215"/>
      <c r="B402" s="80"/>
      <c r="F402" s="135"/>
    </row>
    <row r="403" spans="1:6" s="3" customFormat="1" ht="12.75">
      <c r="A403" s="215"/>
      <c r="B403" s="80"/>
      <c r="F403" s="135"/>
    </row>
    <row r="404" spans="1:6" s="3" customFormat="1" ht="12.75">
      <c r="A404" s="215"/>
      <c r="B404" s="80"/>
      <c r="F404" s="135"/>
    </row>
    <row r="405" spans="1:6" s="3" customFormat="1" ht="12.75">
      <c r="A405" s="215"/>
      <c r="B405" s="80"/>
      <c r="F405" s="135"/>
    </row>
    <row r="406" spans="1:6" s="3" customFormat="1" ht="12.75">
      <c r="A406" s="215"/>
      <c r="B406" s="80"/>
      <c r="F406" s="135"/>
    </row>
    <row r="407" spans="1:6" s="3" customFormat="1" ht="12.75">
      <c r="A407" s="215"/>
      <c r="B407" s="80"/>
      <c r="F407" s="135"/>
    </row>
    <row r="408" spans="1:6" s="3" customFormat="1" ht="12.75">
      <c r="A408" s="215"/>
      <c r="B408" s="80"/>
      <c r="F408" s="135"/>
    </row>
    <row r="409" spans="1:6" s="3" customFormat="1" ht="12.75">
      <c r="A409" s="215"/>
      <c r="B409" s="80"/>
      <c r="F409" s="135"/>
    </row>
    <row r="410" spans="1:6" s="3" customFormat="1" ht="12.75">
      <c r="A410" s="215"/>
      <c r="B410" s="80"/>
      <c r="F410" s="135"/>
    </row>
    <row r="411" spans="1:6" s="3" customFormat="1" ht="12.75">
      <c r="A411" s="215"/>
      <c r="B411" s="80"/>
      <c r="F411" s="135"/>
    </row>
    <row r="412" spans="1:6" s="3" customFormat="1" ht="12.75">
      <c r="A412" s="215"/>
      <c r="B412" s="80"/>
      <c r="F412" s="135"/>
    </row>
    <row r="413" spans="1:6" s="3" customFormat="1" ht="12.75">
      <c r="A413" s="215"/>
      <c r="B413" s="80"/>
      <c r="F413" s="135"/>
    </row>
    <row r="414" spans="1:6" s="3" customFormat="1" ht="12.75">
      <c r="A414" s="215"/>
      <c r="B414" s="80"/>
      <c r="F414" s="135"/>
    </row>
    <row r="415" spans="1:6" s="3" customFormat="1" ht="12.75">
      <c r="A415" s="215"/>
      <c r="B415" s="80"/>
      <c r="F415" s="135"/>
    </row>
    <row r="416" spans="1:6" s="3" customFormat="1" ht="12.75">
      <c r="A416" s="215"/>
      <c r="B416" s="80"/>
      <c r="F416" s="135"/>
    </row>
    <row r="417" spans="1:6" s="3" customFormat="1" ht="12.75">
      <c r="A417" s="215"/>
      <c r="B417" s="80"/>
      <c r="F417" s="135"/>
    </row>
    <row r="418" spans="1:6" s="3" customFormat="1" ht="12.75">
      <c r="A418" s="215"/>
      <c r="B418" s="80"/>
      <c r="F418" s="135"/>
    </row>
    <row r="419" spans="1:6" s="3" customFormat="1" ht="12.75">
      <c r="A419" s="215"/>
      <c r="B419" s="80"/>
      <c r="F419" s="135"/>
    </row>
    <row r="420" spans="1:6" s="3" customFormat="1" ht="12.75">
      <c r="A420" s="215"/>
      <c r="B420" s="80"/>
      <c r="F420" s="135"/>
    </row>
    <row r="421" spans="1:6" s="3" customFormat="1" ht="12.75">
      <c r="A421" s="215"/>
      <c r="B421" s="80"/>
      <c r="F421" s="135"/>
    </row>
    <row r="422" spans="1:6" s="3" customFormat="1" ht="12.75">
      <c r="A422" s="215"/>
      <c r="B422" s="80"/>
      <c r="F422" s="135"/>
    </row>
    <row r="423" spans="1:6" s="3" customFormat="1" ht="12.75">
      <c r="A423" s="215"/>
      <c r="B423" s="80"/>
      <c r="F423" s="135"/>
    </row>
    <row r="424" spans="1:6" s="3" customFormat="1" ht="12.75">
      <c r="A424" s="215"/>
      <c r="B424" s="80"/>
      <c r="F424" s="135"/>
    </row>
    <row r="425" spans="1:6" s="3" customFormat="1" ht="12.75">
      <c r="A425" s="215"/>
      <c r="B425" s="80"/>
      <c r="F425" s="135"/>
    </row>
    <row r="426" spans="1:6" s="3" customFormat="1" ht="12.75">
      <c r="A426" s="215"/>
      <c r="B426" s="80"/>
      <c r="F426" s="135"/>
    </row>
    <row r="427" spans="1:6" s="3" customFormat="1" ht="12.75">
      <c r="A427" s="215"/>
      <c r="B427" s="80"/>
      <c r="F427" s="135"/>
    </row>
    <row r="428" spans="1:6" s="3" customFormat="1" ht="12.75">
      <c r="A428" s="215"/>
      <c r="B428" s="80"/>
      <c r="F428" s="135"/>
    </row>
    <row r="429" spans="1:6" s="3" customFormat="1" ht="12.75">
      <c r="A429" s="215"/>
      <c r="B429" s="80"/>
      <c r="F429" s="135"/>
    </row>
    <row r="430" spans="1:6" s="3" customFormat="1" ht="12.75">
      <c r="A430" s="215"/>
      <c r="B430" s="80"/>
      <c r="F430" s="135"/>
    </row>
    <row r="431" spans="1:6" s="3" customFormat="1" ht="12.75">
      <c r="A431" s="215"/>
      <c r="B431" s="80"/>
      <c r="F431" s="135"/>
    </row>
    <row r="432" spans="1:6" s="3" customFormat="1" ht="12.75">
      <c r="A432" s="215"/>
      <c r="B432" s="80"/>
      <c r="F432" s="135"/>
    </row>
    <row r="433" spans="1:6" s="3" customFormat="1" ht="12.75">
      <c r="A433" s="215"/>
      <c r="B433" s="80"/>
      <c r="F433" s="135"/>
    </row>
    <row r="434" spans="1:6" s="3" customFormat="1" ht="12.75">
      <c r="A434" s="215"/>
      <c r="B434" s="80"/>
      <c r="F434" s="135"/>
    </row>
    <row r="435" spans="1:6" s="3" customFormat="1" ht="12.75">
      <c r="A435" s="215"/>
      <c r="B435" s="80"/>
      <c r="F435" s="135"/>
    </row>
    <row r="436" spans="1:6" s="3" customFormat="1" ht="12.75">
      <c r="A436" s="215"/>
      <c r="B436" s="80"/>
      <c r="F436" s="135"/>
    </row>
    <row r="437" spans="1:6" s="3" customFormat="1" ht="12.75">
      <c r="A437" s="215"/>
      <c r="B437" s="80"/>
      <c r="F437" s="135"/>
    </row>
    <row r="438" spans="1:6" s="3" customFormat="1" ht="12.75">
      <c r="A438" s="215"/>
      <c r="B438" s="80"/>
      <c r="F438" s="135"/>
    </row>
    <row r="439" spans="1:6" s="3" customFormat="1" ht="12.75">
      <c r="A439" s="215"/>
      <c r="B439" s="80"/>
      <c r="F439" s="135"/>
    </row>
  </sheetData>
  <sheetProtection/>
  <mergeCells count="3">
    <mergeCell ref="B200:C200"/>
    <mergeCell ref="A1:F1"/>
    <mergeCell ref="A2:F2"/>
  </mergeCells>
  <printOptions horizontalCentered="1"/>
  <pageMargins left="0.2362204724409449" right="0.2362204724409449" top="0.6299212598425197" bottom="0.4330708661417323" header="0.31496062992125984" footer="0.31496062992125984"/>
  <pageSetup firstPageNumber="478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8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4.421875" style="0" bestFit="1" customWidth="1"/>
    <col min="2" max="2" width="5.28125" style="56" customWidth="1"/>
    <col min="3" max="3" width="48.57421875" style="0" customWidth="1"/>
    <col min="4" max="5" width="13.28125" style="0" customWidth="1"/>
    <col min="6" max="6" width="9.28125" style="133" bestFit="1" customWidth="1"/>
  </cols>
  <sheetData>
    <row r="1" spans="1:6" s="3" customFormat="1" ht="36.75" customHeight="1">
      <c r="A1" s="245" t="s">
        <v>145</v>
      </c>
      <c r="B1" s="245"/>
      <c r="C1" s="245"/>
      <c r="D1" s="245"/>
      <c r="E1" s="245"/>
      <c r="F1" s="245"/>
    </row>
    <row r="2" spans="1:6" s="3" customFormat="1" ht="28.5" customHeight="1">
      <c r="A2" s="232"/>
      <c r="B2" s="16"/>
      <c r="C2" s="214" t="s">
        <v>385</v>
      </c>
      <c r="D2" s="236" t="s">
        <v>383</v>
      </c>
      <c r="E2" s="237" t="s">
        <v>384</v>
      </c>
      <c r="F2" s="238" t="s">
        <v>382</v>
      </c>
    </row>
    <row r="3" spans="2:6" s="3" customFormat="1" ht="6" customHeight="1">
      <c r="B3" s="172"/>
      <c r="C3" s="173"/>
      <c r="D3" s="120"/>
      <c r="E3" s="120"/>
      <c r="F3" s="120"/>
    </row>
    <row r="4" spans="1:6" s="3" customFormat="1" ht="18" customHeight="1">
      <c r="A4" s="220">
        <v>3</v>
      </c>
      <c r="B4" s="117"/>
      <c r="C4" s="118" t="s">
        <v>60</v>
      </c>
      <c r="D4" s="144">
        <f>D5+D15+D42+D51+D58</f>
        <v>1569307000</v>
      </c>
      <c r="E4" s="144">
        <f>E5+E15+E42+E51+E58</f>
        <v>505941194</v>
      </c>
      <c r="F4" s="148">
        <f>E4/D4*100</f>
        <v>32.23978443988334</v>
      </c>
    </row>
    <row r="5" spans="1:6" s="3" customFormat="1" ht="13.5" customHeight="1">
      <c r="A5" s="221">
        <v>31</v>
      </c>
      <c r="B5" s="49"/>
      <c r="C5" s="35" t="s">
        <v>61</v>
      </c>
      <c r="D5" s="144">
        <f>D6+D10+D12</f>
        <v>121200000</v>
      </c>
      <c r="E5" s="144">
        <f>E6+E10+E12</f>
        <v>55669728</v>
      </c>
      <c r="F5" s="148">
        <f aca="true" t="shared" si="0" ref="F5:F68">E5/D5*100</f>
        <v>45.93211881188119</v>
      </c>
    </row>
    <row r="6" spans="1:6" s="3" customFormat="1" ht="12.75">
      <c r="A6" s="221">
        <v>311</v>
      </c>
      <c r="B6" s="49"/>
      <c r="C6" s="187" t="s">
        <v>267</v>
      </c>
      <c r="D6" s="144">
        <f>SUM(D7:D9)</f>
        <v>99700000</v>
      </c>
      <c r="E6" s="144">
        <f>SUM(E7:E9)</f>
        <v>47222984</v>
      </c>
      <c r="F6" s="148">
        <f t="shared" si="0"/>
        <v>47.36507923771314</v>
      </c>
    </row>
    <row r="7" spans="1:6" s="3" customFormat="1" ht="12.75">
      <c r="A7" s="222"/>
      <c r="B7" s="50">
        <v>3111</v>
      </c>
      <c r="C7" s="36" t="s">
        <v>62</v>
      </c>
      <c r="D7" s="199">
        <v>99000000</v>
      </c>
      <c r="E7" s="145">
        <v>46858627</v>
      </c>
      <c r="F7" s="200">
        <f t="shared" si="0"/>
        <v>47.331946464646464</v>
      </c>
    </row>
    <row r="8" spans="1:6" s="3" customFormat="1" ht="12.75">
      <c r="A8" s="222"/>
      <c r="B8" s="50">
        <v>3113</v>
      </c>
      <c r="C8" s="36" t="s">
        <v>63</v>
      </c>
      <c r="D8" s="199">
        <v>250000</v>
      </c>
      <c r="E8" s="145">
        <v>167257</v>
      </c>
      <c r="F8" s="200">
        <f t="shared" si="0"/>
        <v>66.9028</v>
      </c>
    </row>
    <row r="9" spans="1:6" s="3" customFormat="1" ht="12.75">
      <c r="A9" s="222"/>
      <c r="B9" s="50">
        <v>3114</v>
      </c>
      <c r="C9" s="36" t="s">
        <v>64</v>
      </c>
      <c r="D9" s="199">
        <v>450000</v>
      </c>
      <c r="E9" s="145">
        <v>197100</v>
      </c>
      <c r="F9" s="200">
        <f t="shared" si="0"/>
        <v>43.8</v>
      </c>
    </row>
    <row r="10" spans="1:6" s="3" customFormat="1" ht="12.75">
      <c r="A10" s="223">
        <v>312</v>
      </c>
      <c r="B10" s="47"/>
      <c r="C10" s="22" t="s">
        <v>65</v>
      </c>
      <c r="D10" s="144">
        <f>D11</f>
        <v>4000000</v>
      </c>
      <c r="E10" s="144">
        <f>E11</f>
        <v>636214</v>
      </c>
      <c r="F10" s="148">
        <f t="shared" si="0"/>
        <v>15.905349999999999</v>
      </c>
    </row>
    <row r="11" spans="1:6" s="3" customFormat="1" ht="12.75">
      <c r="A11" s="222"/>
      <c r="B11" s="50">
        <v>3121</v>
      </c>
      <c r="C11" s="36" t="s">
        <v>65</v>
      </c>
      <c r="D11" s="199">
        <v>4000000</v>
      </c>
      <c r="E11" s="145">
        <v>636214</v>
      </c>
      <c r="F11" s="200">
        <f t="shared" si="0"/>
        <v>15.905349999999999</v>
      </c>
    </row>
    <row r="12" spans="1:6" s="3" customFormat="1" ht="12.75">
      <c r="A12" s="223">
        <v>313</v>
      </c>
      <c r="B12" s="47"/>
      <c r="C12" s="22" t="s">
        <v>66</v>
      </c>
      <c r="D12" s="144">
        <f>D13+D14</f>
        <v>17500000</v>
      </c>
      <c r="E12" s="144">
        <f>SUM(E13:E14)</f>
        <v>7810530</v>
      </c>
      <c r="F12" s="148">
        <f t="shared" si="0"/>
        <v>44.6316</v>
      </c>
    </row>
    <row r="13" spans="1:6" s="3" customFormat="1" ht="12.75">
      <c r="A13" s="222"/>
      <c r="B13" s="50">
        <v>3132</v>
      </c>
      <c r="C13" s="36" t="s">
        <v>265</v>
      </c>
      <c r="D13" s="199">
        <v>15700000</v>
      </c>
      <c r="E13" s="145">
        <v>6966141</v>
      </c>
      <c r="F13" s="200">
        <f t="shared" si="0"/>
        <v>44.37032484076433</v>
      </c>
    </row>
    <row r="14" spans="1:6" s="3" customFormat="1" ht="12.75">
      <c r="A14" s="222"/>
      <c r="B14" s="50">
        <v>3133</v>
      </c>
      <c r="C14" s="36" t="s">
        <v>293</v>
      </c>
      <c r="D14" s="199">
        <v>1800000</v>
      </c>
      <c r="E14" s="145">
        <v>844389</v>
      </c>
      <c r="F14" s="200">
        <f t="shared" si="0"/>
        <v>46.9105</v>
      </c>
    </row>
    <row r="15" spans="1:6" s="3" customFormat="1" ht="13.5" customHeight="1">
      <c r="A15" s="223">
        <v>32</v>
      </c>
      <c r="B15" s="47"/>
      <c r="C15" s="9" t="s">
        <v>2</v>
      </c>
      <c r="D15" s="144">
        <f>D16+D20+D26+D35</f>
        <v>834760000</v>
      </c>
      <c r="E15" s="144">
        <f>E16+E20+E26+E35</f>
        <v>323515398</v>
      </c>
      <c r="F15" s="148">
        <f t="shared" si="0"/>
        <v>38.75549834683022</v>
      </c>
    </row>
    <row r="16" spans="1:6" s="3" customFormat="1" ht="12.75">
      <c r="A16" s="223">
        <v>321</v>
      </c>
      <c r="B16" s="47"/>
      <c r="C16" s="9" t="s">
        <v>6</v>
      </c>
      <c r="D16" s="144">
        <f>D17+D18+D19</f>
        <v>7500000</v>
      </c>
      <c r="E16" s="144">
        <f>SUM(E17:E19)</f>
        <v>3424588</v>
      </c>
      <c r="F16" s="148">
        <f t="shared" si="0"/>
        <v>45.66117333333333</v>
      </c>
    </row>
    <row r="17" spans="1:6" s="3" customFormat="1" ht="12.75">
      <c r="A17" s="222"/>
      <c r="B17" s="50">
        <v>3211</v>
      </c>
      <c r="C17" s="37" t="s">
        <v>67</v>
      </c>
      <c r="D17" s="199">
        <v>2000000</v>
      </c>
      <c r="E17" s="145">
        <v>858581</v>
      </c>
      <c r="F17" s="200">
        <f t="shared" si="0"/>
        <v>42.929050000000004</v>
      </c>
    </row>
    <row r="18" spans="1:6" s="3" customFormat="1" ht="12.75">
      <c r="A18" s="222"/>
      <c r="B18" s="50">
        <v>3212</v>
      </c>
      <c r="C18" s="37" t="s">
        <v>68</v>
      </c>
      <c r="D18" s="199">
        <v>4000000</v>
      </c>
      <c r="E18" s="145">
        <v>1954396</v>
      </c>
      <c r="F18" s="200">
        <f t="shared" si="0"/>
        <v>48.8599</v>
      </c>
    </row>
    <row r="19" spans="1:6" s="3" customFormat="1" ht="12.75">
      <c r="A19" s="224"/>
      <c r="B19" s="51" t="s">
        <v>4</v>
      </c>
      <c r="C19" s="14" t="s">
        <v>5</v>
      </c>
      <c r="D19" s="199">
        <v>1500000</v>
      </c>
      <c r="E19" s="145">
        <v>611611</v>
      </c>
      <c r="F19" s="200">
        <f t="shared" si="0"/>
        <v>40.77406666666666</v>
      </c>
    </row>
    <row r="20" spans="1:6" s="3" customFormat="1" ht="12.75">
      <c r="A20" s="225">
        <v>322</v>
      </c>
      <c r="B20" s="111"/>
      <c r="C20" s="7" t="s">
        <v>69</v>
      </c>
      <c r="D20" s="144">
        <f>SUM(D21:D25)</f>
        <v>17137000</v>
      </c>
      <c r="E20" s="144">
        <f>SUM(E21:E25)</f>
        <v>8578272</v>
      </c>
      <c r="F20" s="148">
        <f t="shared" si="0"/>
        <v>50.05702281612885</v>
      </c>
    </row>
    <row r="21" spans="1:6" s="3" customFormat="1" ht="12.75">
      <c r="A21" s="224"/>
      <c r="B21" s="51">
        <v>3221</v>
      </c>
      <c r="C21" s="36" t="s">
        <v>70</v>
      </c>
      <c r="D21" s="199">
        <v>3100000</v>
      </c>
      <c r="E21" s="145">
        <v>1109900</v>
      </c>
      <c r="F21" s="200">
        <f t="shared" si="0"/>
        <v>35.80322580645161</v>
      </c>
    </row>
    <row r="22" spans="1:6" s="3" customFormat="1" ht="12.75">
      <c r="A22" s="224"/>
      <c r="B22" s="51">
        <v>3222</v>
      </c>
      <c r="C22" s="36" t="s">
        <v>71</v>
      </c>
      <c r="D22" s="199">
        <v>387000</v>
      </c>
      <c r="E22" s="145">
        <v>84415</v>
      </c>
      <c r="F22" s="200">
        <f t="shared" si="0"/>
        <v>21.81266149870801</v>
      </c>
    </row>
    <row r="23" spans="1:6" s="3" customFormat="1" ht="12.75">
      <c r="A23" s="224"/>
      <c r="B23" s="51">
        <v>3223</v>
      </c>
      <c r="C23" s="36" t="s">
        <v>72</v>
      </c>
      <c r="D23" s="199">
        <v>12200000</v>
      </c>
      <c r="E23" s="145">
        <v>7195766</v>
      </c>
      <c r="F23" s="200">
        <f t="shared" si="0"/>
        <v>58.98168852459016</v>
      </c>
    </row>
    <row r="24" spans="1:6" s="3" customFormat="1" ht="12.75">
      <c r="A24" s="224"/>
      <c r="B24" s="51">
        <v>3224</v>
      </c>
      <c r="C24" s="15" t="s">
        <v>7</v>
      </c>
      <c r="D24" s="199">
        <v>800000</v>
      </c>
      <c r="E24" s="145">
        <v>69726</v>
      </c>
      <c r="F24" s="200">
        <f t="shared" si="0"/>
        <v>8.71575</v>
      </c>
    </row>
    <row r="25" spans="1:6" s="3" customFormat="1" ht="12.75">
      <c r="A25" s="224"/>
      <c r="B25" s="51" t="s">
        <v>8</v>
      </c>
      <c r="C25" s="15" t="s">
        <v>9</v>
      </c>
      <c r="D25" s="201">
        <v>650000</v>
      </c>
      <c r="E25" s="147">
        <v>118465</v>
      </c>
      <c r="F25" s="200">
        <f t="shared" si="0"/>
        <v>18.225384615384616</v>
      </c>
    </row>
    <row r="26" spans="1:6" s="3" customFormat="1" ht="12.75">
      <c r="A26" s="221">
        <v>323</v>
      </c>
      <c r="B26" s="49"/>
      <c r="C26" s="7" t="s">
        <v>10</v>
      </c>
      <c r="D26" s="144">
        <f>SUM(D27:D34)</f>
        <v>799760000</v>
      </c>
      <c r="E26" s="144">
        <f>SUM(E27:E34)</f>
        <v>307612560</v>
      </c>
      <c r="F26" s="148">
        <f t="shared" si="0"/>
        <v>38.4631089326798</v>
      </c>
    </row>
    <row r="27" spans="1:6" s="3" customFormat="1" ht="12.75">
      <c r="A27" s="226"/>
      <c r="B27" s="53">
        <v>3231</v>
      </c>
      <c r="C27" s="36" t="s">
        <v>73</v>
      </c>
      <c r="D27" s="199">
        <v>14160000</v>
      </c>
      <c r="E27" s="145">
        <v>6115695</v>
      </c>
      <c r="F27" s="200">
        <f t="shared" si="0"/>
        <v>43.18993644067797</v>
      </c>
    </row>
    <row r="28" spans="1:6" s="3" customFormat="1" ht="12.75">
      <c r="A28" s="226"/>
      <c r="B28" s="53">
        <v>3232</v>
      </c>
      <c r="C28" s="36" t="s">
        <v>11</v>
      </c>
      <c r="D28" s="199">
        <v>676657000</v>
      </c>
      <c r="E28" s="145">
        <v>266619418</v>
      </c>
      <c r="F28" s="200">
        <f t="shared" si="0"/>
        <v>39.40244732560218</v>
      </c>
    </row>
    <row r="29" spans="1:6" s="3" customFormat="1" ht="12.75">
      <c r="A29" s="226"/>
      <c r="B29" s="53">
        <v>3233</v>
      </c>
      <c r="C29" s="37" t="s">
        <v>74</v>
      </c>
      <c r="D29" s="199">
        <v>700000</v>
      </c>
      <c r="E29" s="145">
        <v>134943</v>
      </c>
      <c r="F29" s="200">
        <f t="shared" si="0"/>
        <v>19.277571428571427</v>
      </c>
    </row>
    <row r="30" spans="1:6" s="3" customFormat="1" ht="12.75">
      <c r="A30" s="226"/>
      <c r="B30" s="53">
        <v>3234</v>
      </c>
      <c r="C30" s="37" t="s">
        <v>75</v>
      </c>
      <c r="D30" s="199">
        <v>2368000</v>
      </c>
      <c r="E30" s="145">
        <v>1190397</v>
      </c>
      <c r="F30" s="200">
        <f t="shared" si="0"/>
        <v>50.270143581081086</v>
      </c>
    </row>
    <row r="31" spans="1:6" s="3" customFormat="1" ht="12.75">
      <c r="A31" s="226"/>
      <c r="B31" s="53">
        <v>3235</v>
      </c>
      <c r="C31" s="37" t="s">
        <v>76</v>
      </c>
      <c r="D31" s="199">
        <v>1650000</v>
      </c>
      <c r="E31" s="145">
        <v>789398</v>
      </c>
      <c r="F31" s="200">
        <f t="shared" si="0"/>
        <v>47.84230303030303</v>
      </c>
    </row>
    <row r="32" spans="1:6" s="3" customFormat="1" ht="12.75">
      <c r="A32" s="226"/>
      <c r="B32" s="53">
        <v>3236</v>
      </c>
      <c r="C32" s="37" t="s">
        <v>173</v>
      </c>
      <c r="D32" s="199">
        <v>750000</v>
      </c>
      <c r="E32" s="145">
        <v>349950</v>
      </c>
      <c r="F32" s="200">
        <f t="shared" si="0"/>
        <v>46.660000000000004</v>
      </c>
    </row>
    <row r="33" spans="1:6" s="3" customFormat="1" ht="12.75">
      <c r="A33" s="226"/>
      <c r="B33" s="53">
        <v>3237</v>
      </c>
      <c r="C33" s="15" t="s">
        <v>12</v>
      </c>
      <c r="D33" s="199">
        <v>50445000</v>
      </c>
      <c r="E33" s="145">
        <v>22630085</v>
      </c>
      <c r="F33" s="200">
        <f t="shared" si="0"/>
        <v>44.86090791951631</v>
      </c>
    </row>
    <row r="34" spans="1:6" s="3" customFormat="1" ht="13.5" customHeight="1">
      <c r="A34" s="226"/>
      <c r="B34" s="53">
        <v>3239</v>
      </c>
      <c r="C34" s="15" t="s">
        <v>77</v>
      </c>
      <c r="D34" s="199">
        <v>53030000</v>
      </c>
      <c r="E34" s="145">
        <v>9782674</v>
      </c>
      <c r="F34" s="200">
        <f t="shared" si="0"/>
        <v>18.44743352819159</v>
      </c>
    </row>
    <row r="35" spans="1:6" s="3" customFormat="1" ht="13.5" customHeight="1">
      <c r="A35" s="221">
        <v>329</v>
      </c>
      <c r="B35" s="49"/>
      <c r="C35" s="35" t="s">
        <v>79</v>
      </c>
      <c r="D35" s="144">
        <f>SUM(D36:D41)</f>
        <v>10363000</v>
      </c>
      <c r="E35" s="144">
        <f>SUM(E36:E41)</f>
        <v>3899978</v>
      </c>
      <c r="F35" s="148">
        <f t="shared" si="0"/>
        <v>37.63367750651356</v>
      </c>
    </row>
    <row r="36" spans="1:6" s="3" customFormat="1" ht="13.5" customHeight="1">
      <c r="A36" s="226"/>
      <c r="B36" s="53">
        <v>3291</v>
      </c>
      <c r="C36" s="39" t="s">
        <v>147</v>
      </c>
      <c r="D36" s="199">
        <v>300000</v>
      </c>
      <c r="E36" s="145">
        <v>102162</v>
      </c>
      <c r="F36" s="200">
        <f t="shared" si="0"/>
        <v>34.054</v>
      </c>
    </row>
    <row r="37" spans="1:6" s="3" customFormat="1" ht="13.5" customHeight="1">
      <c r="A37" s="226"/>
      <c r="B37" s="53">
        <v>3292</v>
      </c>
      <c r="C37" s="39" t="s">
        <v>80</v>
      </c>
      <c r="D37" s="199">
        <v>3600000</v>
      </c>
      <c r="E37" s="145">
        <v>1174069</v>
      </c>
      <c r="F37" s="200">
        <f t="shared" si="0"/>
        <v>32.61302777777777</v>
      </c>
    </row>
    <row r="38" spans="1:6" s="3" customFormat="1" ht="13.5" customHeight="1">
      <c r="A38" s="226"/>
      <c r="B38" s="53">
        <v>3293</v>
      </c>
      <c r="C38" s="39" t="s">
        <v>81</v>
      </c>
      <c r="D38" s="199">
        <v>700000</v>
      </c>
      <c r="E38" s="145">
        <v>235593</v>
      </c>
      <c r="F38" s="200">
        <f t="shared" si="0"/>
        <v>33.656142857142854</v>
      </c>
    </row>
    <row r="39" spans="1:6" s="3" customFormat="1" ht="13.5" customHeight="1">
      <c r="A39" s="226"/>
      <c r="B39" s="53">
        <v>3294</v>
      </c>
      <c r="C39" s="39" t="s">
        <v>82</v>
      </c>
      <c r="D39" s="199">
        <v>300000</v>
      </c>
      <c r="E39" s="145">
        <v>121227</v>
      </c>
      <c r="F39" s="200">
        <f t="shared" si="0"/>
        <v>40.409</v>
      </c>
    </row>
    <row r="40" spans="1:6" s="3" customFormat="1" ht="13.5" customHeight="1">
      <c r="A40" s="226"/>
      <c r="B40" s="53">
        <v>3295</v>
      </c>
      <c r="C40" s="39" t="s">
        <v>268</v>
      </c>
      <c r="D40" s="199">
        <v>1638000</v>
      </c>
      <c r="E40" s="145">
        <v>755020</v>
      </c>
      <c r="F40" s="200">
        <f t="shared" si="0"/>
        <v>46.09401709401709</v>
      </c>
    </row>
    <row r="41" spans="1:6" s="3" customFormat="1" ht="13.5" customHeight="1">
      <c r="A41" s="226"/>
      <c r="B41" s="53">
        <v>3299</v>
      </c>
      <c r="C41" s="36" t="s">
        <v>79</v>
      </c>
      <c r="D41" s="199">
        <v>3825000</v>
      </c>
      <c r="E41" s="145">
        <v>1511907</v>
      </c>
      <c r="F41" s="200">
        <f t="shared" si="0"/>
        <v>39.526980392156865</v>
      </c>
    </row>
    <row r="42" spans="1:6" s="3" customFormat="1" ht="13.5" customHeight="1">
      <c r="A42" s="221">
        <v>34</v>
      </c>
      <c r="B42" s="49"/>
      <c r="C42" s="9" t="s">
        <v>15</v>
      </c>
      <c r="D42" s="144">
        <f>D43+D48</f>
        <v>64570000</v>
      </c>
      <c r="E42" s="144">
        <f>E43+E48</f>
        <v>24577817</v>
      </c>
      <c r="F42" s="148">
        <f t="shared" si="0"/>
        <v>38.06383304940375</v>
      </c>
    </row>
    <row r="43" spans="1:6" s="3" customFormat="1" ht="13.5" customHeight="1">
      <c r="A43" s="221">
        <v>342</v>
      </c>
      <c r="B43" s="49"/>
      <c r="C43" s="7" t="s">
        <v>289</v>
      </c>
      <c r="D43" s="144">
        <f>D44+D45</f>
        <v>63000000</v>
      </c>
      <c r="E43" s="144">
        <f>SUM(E44:E45)</f>
        <v>24252229</v>
      </c>
      <c r="F43" s="148">
        <f t="shared" si="0"/>
        <v>38.495601587301586</v>
      </c>
    </row>
    <row r="44" spans="1:6" s="3" customFormat="1" ht="24" customHeight="1">
      <c r="A44" s="224"/>
      <c r="B44" s="51" t="s">
        <v>14</v>
      </c>
      <c r="C44" s="38" t="s">
        <v>290</v>
      </c>
      <c r="D44" s="199">
        <v>2430000</v>
      </c>
      <c r="E44" s="145">
        <v>1368768</v>
      </c>
      <c r="F44" s="200">
        <f t="shared" si="0"/>
        <v>56.3279012345679</v>
      </c>
    </row>
    <row r="45" spans="1:6" s="3" customFormat="1" ht="24" customHeight="1">
      <c r="A45" s="224"/>
      <c r="B45" s="51" t="s">
        <v>78</v>
      </c>
      <c r="C45" s="38" t="s">
        <v>272</v>
      </c>
      <c r="D45" s="199">
        <f>D46+D47</f>
        <v>60570000</v>
      </c>
      <c r="E45" s="131">
        <f>SUM(E46:E47)</f>
        <v>22883461</v>
      </c>
      <c r="F45" s="200">
        <f t="shared" si="0"/>
        <v>37.78018986296846</v>
      </c>
    </row>
    <row r="46" spans="1:6" s="3" customFormat="1" ht="13.5" customHeight="1">
      <c r="A46" s="224"/>
      <c r="B46" s="51"/>
      <c r="C46" s="40" t="s">
        <v>83</v>
      </c>
      <c r="D46" s="199">
        <v>43270000</v>
      </c>
      <c r="E46" s="145">
        <v>22397368</v>
      </c>
      <c r="F46" s="200">
        <f t="shared" si="0"/>
        <v>51.76188583314074</v>
      </c>
    </row>
    <row r="47" spans="1:6" s="3" customFormat="1" ht="13.5" customHeight="1">
      <c r="A47" s="224"/>
      <c r="B47" s="51"/>
      <c r="C47" s="40" t="s">
        <v>84</v>
      </c>
      <c r="D47" s="199">
        <v>17300000</v>
      </c>
      <c r="E47" s="145">
        <v>486093</v>
      </c>
      <c r="F47" s="200">
        <f t="shared" si="0"/>
        <v>2.80978612716763</v>
      </c>
    </row>
    <row r="48" spans="1:6" s="3" customFormat="1" ht="13.5" customHeight="1">
      <c r="A48" s="221">
        <v>343</v>
      </c>
      <c r="B48" s="49"/>
      <c r="C48" s="35" t="s">
        <v>94</v>
      </c>
      <c r="D48" s="144">
        <f>SUM(D49:D50)</f>
        <v>1570000</v>
      </c>
      <c r="E48" s="144">
        <f>SUM(E49:E50)</f>
        <v>325588</v>
      </c>
      <c r="F48" s="148">
        <f t="shared" si="0"/>
        <v>20.738089171974522</v>
      </c>
    </row>
    <row r="49" spans="1:6" s="3" customFormat="1" ht="13.5" customHeight="1">
      <c r="A49" s="227"/>
      <c r="B49" s="54">
        <v>3431</v>
      </c>
      <c r="C49" s="40" t="s">
        <v>95</v>
      </c>
      <c r="D49" s="199">
        <v>1510000</v>
      </c>
      <c r="E49" s="145">
        <v>324484</v>
      </c>
      <c r="F49" s="200">
        <f t="shared" si="0"/>
        <v>21.489006622516555</v>
      </c>
    </row>
    <row r="50" spans="1:6" s="3" customFormat="1" ht="13.5" customHeight="1">
      <c r="A50" s="227"/>
      <c r="B50" s="54">
        <v>3433</v>
      </c>
      <c r="C50" s="40" t="s">
        <v>96</v>
      </c>
      <c r="D50" s="199">
        <v>60000</v>
      </c>
      <c r="E50" s="145">
        <v>1104</v>
      </c>
      <c r="F50" s="200">
        <f t="shared" si="0"/>
        <v>1.8399999999999999</v>
      </c>
    </row>
    <row r="51" spans="1:6" s="3" customFormat="1" ht="13.5" customHeight="1">
      <c r="A51" s="225">
        <v>36</v>
      </c>
      <c r="B51" s="111"/>
      <c r="C51" s="11" t="s">
        <v>349</v>
      </c>
      <c r="D51" s="144">
        <f>D52</f>
        <v>35731000</v>
      </c>
      <c r="E51" s="144">
        <f>E52</f>
        <v>3155644</v>
      </c>
      <c r="F51" s="148">
        <f t="shared" si="0"/>
        <v>8.831669978450085</v>
      </c>
    </row>
    <row r="52" spans="1:6" s="3" customFormat="1" ht="13.5" customHeight="1">
      <c r="A52" s="225">
        <v>363</v>
      </c>
      <c r="B52" s="111"/>
      <c r="C52" s="15" t="s">
        <v>291</v>
      </c>
      <c r="D52" s="144">
        <f>D53+D55</f>
        <v>35731000</v>
      </c>
      <c r="E52" s="144">
        <f>E55</f>
        <v>3155644</v>
      </c>
      <c r="F52" s="196">
        <f t="shared" si="0"/>
        <v>8.831669978450085</v>
      </c>
    </row>
    <row r="53" spans="1:6" s="3" customFormat="1" ht="13.5" customHeight="1" hidden="1">
      <c r="A53" s="224">
        <v>3631</v>
      </c>
      <c r="B53" s="51">
        <v>3631</v>
      </c>
      <c r="C53" s="39" t="s">
        <v>292</v>
      </c>
      <c r="D53" s="131">
        <f>D54</f>
        <v>0</v>
      </c>
      <c r="E53" s="131"/>
      <c r="F53" s="196" t="e">
        <f t="shared" si="0"/>
        <v>#DIV/0!</v>
      </c>
    </row>
    <row r="54" spans="1:6" s="3" customFormat="1" ht="13.5" customHeight="1" hidden="1">
      <c r="A54" s="224"/>
      <c r="B54" s="51"/>
      <c r="C54" s="39" t="s">
        <v>187</v>
      </c>
      <c r="D54" s="145">
        <v>0</v>
      </c>
      <c r="E54" s="145"/>
      <c r="F54" s="196" t="e">
        <f t="shared" si="0"/>
        <v>#DIV/0!</v>
      </c>
    </row>
    <row r="55" spans="1:6" s="3" customFormat="1" ht="13.5" customHeight="1">
      <c r="A55" s="224"/>
      <c r="B55" s="51" t="s">
        <v>16</v>
      </c>
      <c r="C55" s="15" t="s">
        <v>279</v>
      </c>
      <c r="D55" s="199">
        <f>D57+D56</f>
        <v>35731000</v>
      </c>
      <c r="E55" s="131">
        <f>SUM(E56:E57)</f>
        <v>3155644</v>
      </c>
      <c r="F55" s="200">
        <f t="shared" si="0"/>
        <v>8.831669978450085</v>
      </c>
    </row>
    <row r="56" spans="1:6" s="3" customFormat="1" ht="13.5" customHeight="1" hidden="1">
      <c r="A56" s="224"/>
      <c r="B56" s="51"/>
      <c r="C56" s="39" t="s">
        <v>374</v>
      </c>
      <c r="D56" s="199">
        <v>400000</v>
      </c>
      <c r="E56" s="131">
        <v>0</v>
      </c>
      <c r="F56" s="200">
        <f t="shared" si="0"/>
        <v>0</v>
      </c>
    </row>
    <row r="57" spans="1:6" s="3" customFormat="1" ht="13.5" customHeight="1">
      <c r="A57" s="228"/>
      <c r="B57" s="52"/>
      <c r="C57" s="40" t="s">
        <v>157</v>
      </c>
      <c r="D57" s="199">
        <v>35331000</v>
      </c>
      <c r="E57" s="145">
        <v>3155644</v>
      </c>
      <c r="F57" s="200">
        <f t="shared" si="0"/>
        <v>8.931657750983556</v>
      </c>
    </row>
    <row r="58" spans="1:6" s="3" customFormat="1" ht="13.5" customHeight="1">
      <c r="A58" s="221">
        <v>38</v>
      </c>
      <c r="B58" s="49"/>
      <c r="C58" s="41" t="s">
        <v>85</v>
      </c>
      <c r="D58" s="144">
        <f>D59+D61+D64</f>
        <v>513046000</v>
      </c>
      <c r="E58" s="144">
        <f>E59+E61+E64</f>
        <v>99022607</v>
      </c>
      <c r="F58" s="148">
        <f t="shared" si="0"/>
        <v>19.300921749706653</v>
      </c>
    </row>
    <row r="59" spans="1:6" s="3" customFormat="1" ht="13.5" customHeight="1">
      <c r="A59" s="221">
        <v>381</v>
      </c>
      <c r="B59" s="49"/>
      <c r="C59" s="41" t="s">
        <v>53</v>
      </c>
      <c r="D59" s="144">
        <f>D60</f>
        <v>1000000</v>
      </c>
      <c r="E59" s="144">
        <f>E60</f>
        <v>43496</v>
      </c>
      <c r="F59" s="148">
        <f t="shared" si="0"/>
        <v>4.3496</v>
      </c>
    </row>
    <row r="60" spans="1:6" s="3" customFormat="1" ht="13.5" customHeight="1">
      <c r="A60" s="222"/>
      <c r="B60" s="50">
        <v>3811</v>
      </c>
      <c r="C60" s="37" t="s">
        <v>17</v>
      </c>
      <c r="D60" s="199">
        <v>1000000</v>
      </c>
      <c r="E60" s="145">
        <v>43496</v>
      </c>
      <c r="F60" s="200">
        <f t="shared" si="0"/>
        <v>4.3496</v>
      </c>
    </row>
    <row r="61" spans="1:6" s="3" customFormat="1" ht="13.5" customHeight="1">
      <c r="A61" s="221">
        <v>383</v>
      </c>
      <c r="B61" s="49"/>
      <c r="C61" s="41" t="s">
        <v>86</v>
      </c>
      <c r="D61" s="144">
        <f>D62+D63</f>
        <v>1770000</v>
      </c>
      <c r="E61" s="144">
        <f>SUM(E62:E63)</f>
        <v>864592</v>
      </c>
      <c r="F61" s="148">
        <f t="shared" si="0"/>
        <v>48.84700564971751</v>
      </c>
    </row>
    <row r="62" spans="1:6" s="3" customFormat="1" ht="13.5" customHeight="1">
      <c r="A62" s="222"/>
      <c r="B62" s="50">
        <v>3831</v>
      </c>
      <c r="C62" s="37" t="s">
        <v>87</v>
      </c>
      <c r="D62" s="199">
        <v>1700000</v>
      </c>
      <c r="E62" s="145">
        <v>864592</v>
      </c>
      <c r="F62" s="200">
        <f t="shared" si="0"/>
        <v>50.85835294117646</v>
      </c>
    </row>
    <row r="63" spans="1:6" s="3" customFormat="1" ht="13.5" customHeight="1" hidden="1">
      <c r="A63" s="222">
        <v>3834</v>
      </c>
      <c r="B63" s="50">
        <v>3834</v>
      </c>
      <c r="C63" s="37" t="s">
        <v>191</v>
      </c>
      <c r="D63" s="199">
        <v>70000</v>
      </c>
      <c r="E63" s="145">
        <v>0</v>
      </c>
      <c r="F63" s="200">
        <f t="shared" si="0"/>
        <v>0</v>
      </c>
    </row>
    <row r="64" spans="1:6" s="3" customFormat="1" ht="13.5" customHeight="1">
      <c r="A64" s="221">
        <v>386</v>
      </c>
      <c r="B64" s="49"/>
      <c r="C64" s="41" t="s">
        <v>88</v>
      </c>
      <c r="D64" s="144">
        <f>D65</f>
        <v>510276000</v>
      </c>
      <c r="E64" s="144">
        <f>E65</f>
        <v>98114519</v>
      </c>
      <c r="F64" s="148">
        <f t="shared" si="0"/>
        <v>19.227735382420494</v>
      </c>
    </row>
    <row r="65" spans="1:6" s="3" customFormat="1" ht="13.5" customHeight="1">
      <c r="A65" s="222"/>
      <c r="B65" s="50">
        <v>3862</v>
      </c>
      <c r="C65" s="42" t="s">
        <v>354</v>
      </c>
      <c r="D65" s="199">
        <v>510276000</v>
      </c>
      <c r="E65" s="145">
        <v>98114519</v>
      </c>
      <c r="F65" s="200">
        <f t="shared" si="0"/>
        <v>19.227735382420494</v>
      </c>
    </row>
    <row r="66" spans="1:6" s="3" customFormat="1" ht="24.75" customHeight="1">
      <c r="A66" s="220">
        <v>4</v>
      </c>
      <c r="B66" s="117"/>
      <c r="C66" s="118" t="s">
        <v>89</v>
      </c>
      <c r="D66" s="144">
        <f>D67+D70+D81</f>
        <v>613448000</v>
      </c>
      <c r="E66" s="144">
        <f>E67+E70+E81</f>
        <v>236060208</v>
      </c>
      <c r="F66" s="148">
        <f t="shared" si="0"/>
        <v>38.48088313923918</v>
      </c>
    </row>
    <row r="67" spans="1:6" s="3" customFormat="1" ht="13.5" customHeight="1">
      <c r="A67" s="221">
        <v>41</v>
      </c>
      <c r="B67" s="49"/>
      <c r="C67" s="7" t="s">
        <v>18</v>
      </c>
      <c r="D67" s="144">
        <f>D68</f>
        <v>15500000</v>
      </c>
      <c r="E67" s="144">
        <f>E68</f>
        <v>15051732</v>
      </c>
      <c r="F67" s="148">
        <f t="shared" si="0"/>
        <v>97.10794838709677</v>
      </c>
    </row>
    <row r="68" spans="1:6" s="3" customFormat="1" ht="13.5" customHeight="1">
      <c r="A68" s="221">
        <v>411</v>
      </c>
      <c r="B68" s="49"/>
      <c r="C68" s="9" t="s">
        <v>90</v>
      </c>
      <c r="D68" s="144">
        <f>D69</f>
        <v>15500000</v>
      </c>
      <c r="E68" s="144">
        <f>E69</f>
        <v>15051732</v>
      </c>
      <c r="F68" s="148">
        <f t="shared" si="0"/>
        <v>97.10794838709677</v>
      </c>
    </row>
    <row r="69" spans="1:6" s="3" customFormat="1" ht="13.5" customHeight="1">
      <c r="A69" s="222"/>
      <c r="B69" s="50">
        <v>4111</v>
      </c>
      <c r="C69" s="36" t="s">
        <v>56</v>
      </c>
      <c r="D69" s="199">
        <v>15500000</v>
      </c>
      <c r="E69" s="145">
        <v>15051732</v>
      </c>
      <c r="F69" s="200">
        <f aca="true" t="shared" si="1" ref="F69:F83">E69/D69*100</f>
        <v>97.10794838709677</v>
      </c>
    </row>
    <row r="70" spans="1:6" s="3" customFormat="1" ht="12.75">
      <c r="A70" s="221">
        <v>42</v>
      </c>
      <c r="B70" s="49"/>
      <c r="C70" s="7" t="s">
        <v>19</v>
      </c>
      <c r="D70" s="144">
        <f>D71+D74++D79</f>
        <v>486964000</v>
      </c>
      <c r="E70" s="144">
        <f>E71+E74+E79</f>
        <v>199899932</v>
      </c>
      <c r="F70" s="148">
        <f t="shared" si="1"/>
        <v>41.05024847832694</v>
      </c>
    </row>
    <row r="71" spans="1:6" s="3" customFormat="1" ht="12.75">
      <c r="A71" s="221">
        <v>421</v>
      </c>
      <c r="B71" s="49"/>
      <c r="C71" s="9" t="s">
        <v>20</v>
      </c>
      <c r="D71" s="144">
        <f>D72+D73</f>
        <v>476966340</v>
      </c>
      <c r="E71" s="144">
        <f>SUM(E72:E73)</f>
        <v>198202597</v>
      </c>
      <c r="F71" s="148">
        <f t="shared" si="1"/>
        <v>41.55483948825404</v>
      </c>
    </row>
    <row r="72" spans="1:6" s="3" customFormat="1" ht="12.75">
      <c r="A72" s="224"/>
      <c r="B72" s="51" t="s">
        <v>21</v>
      </c>
      <c r="C72" s="15" t="s">
        <v>22</v>
      </c>
      <c r="D72" s="199">
        <v>2000000</v>
      </c>
      <c r="E72" s="145">
        <v>4920</v>
      </c>
      <c r="F72" s="200">
        <f t="shared" si="1"/>
        <v>0.246</v>
      </c>
    </row>
    <row r="73" spans="1:6" s="3" customFormat="1" ht="12.75">
      <c r="A73" s="224"/>
      <c r="B73" s="51" t="s">
        <v>23</v>
      </c>
      <c r="C73" s="15" t="s">
        <v>24</v>
      </c>
      <c r="D73" s="199">
        <v>474966340</v>
      </c>
      <c r="E73" s="145">
        <v>198197677</v>
      </c>
      <c r="F73" s="200">
        <f t="shared" si="1"/>
        <v>41.728783770235175</v>
      </c>
    </row>
    <row r="74" spans="1:6" s="3" customFormat="1" ht="12.75">
      <c r="A74" s="221">
        <v>422</v>
      </c>
      <c r="B74" s="49"/>
      <c r="C74" s="9" t="s">
        <v>29</v>
      </c>
      <c r="D74" s="144">
        <f>SUM(D75:D78)</f>
        <v>6997660</v>
      </c>
      <c r="E74" s="144">
        <f>SUM(E75:E78)</f>
        <v>1311462</v>
      </c>
      <c r="F74" s="148">
        <f t="shared" si="1"/>
        <v>18.74143642303284</v>
      </c>
    </row>
    <row r="75" spans="1:6" s="3" customFormat="1" ht="12.75">
      <c r="A75" s="229"/>
      <c r="B75" s="55" t="s">
        <v>25</v>
      </c>
      <c r="C75" s="6" t="s">
        <v>26</v>
      </c>
      <c r="D75" s="199">
        <v>2697660</v>
      </c>
      <c r="E75" s="145">
        <v>313195</v>
      </c>
      <c r="F75" s="200">
        <f t="shared" si="1"/>
        <v>11.609876707961716</v>
      </c>
    </row>
    <row r="76" spans="1:6" s="3" customFormat="1" ht="12.75">
      <c r="A76" s="224"/>
      <c r="B76" s="51" t="s">
        <v>27</v>
      </c>
      <c r="C76" s="15" t="s">
        <v>28</v>
      </c>
      <c r="D76" s="199">
        <v>100000</v>
      </c>
      <c r="E76" s="145">
        <v>16249</v>
      </c>
      <c r="F76" s="200">
        <f t="shared" si="1"/>
        <v>16.249</v>
      </c>
    </row>
    <row r="77" spans="1:6" s="3" customFormat="1" ht="12.75">
      <c r="A77" s="224"/>
      <c r="B77" s="51">
        <v>4224</v>
      </c>
      <c r="C77" s="39" t="s">
        <v>164</v>
      </c>
      <c r="D77" s="199">
        <v>1300000</v>
      </c>
      <c r="E77" s="145">
        <v>602248</v>
      </c>
      <c r="F77" s="200">
        <f t="shared" si="1"/>
        <v>46.32676923076923</v>
      </c>
    </row>
    <row r="78" spans="1:6" s="3" customFormat="1" ht="12.75">
      <c r="A78" s="224"/>
      <c r="B78" s="51" t="s">
        <v>30</v>
      </c>
      <c r="C78" s="15" t="s">
        <v>1</v>
      </c>
      <c r="D78" s="199">
        <v>2900000</v>
      </c>
      <c r="E78" s="145">
        <v>379770</v>
      </c>
      <c r="F78" s="200">
        <f t="shared" si="1"/>
        <v>13.095517241379309</v>
      </c>
    </row>
    <row r="79" spans="1:6" s="98" customFormat="1" ht="12.75">
      <c r="A79" s="225">
        <v>426</v>
      </c>
      <c r="B79" s="111"/>
      <c r="C79" s="45" t="s">
        <v>155</v>
      </c>
      <c r="D79" s="144">
        <f>D80</f>
        <v>3000000</v>
      </c>
      <c r="E79" s="144">
        <f>E80</f>
        <v>385873</v>
      </c>
      <c r="F79" s="148">
        <f t="shared" si="1"/>
        <v>12.862433333333334</v>
      </c>
    </row>
    <row r="80" spans="1:6" s="3" customFormat="1" ht="12.75">
      <c r="A80" s="230"/>
      <c r="B80" s="110">
        <v>4262</v>
      </c>
      <c r="C80" s="44" t="s">
        <v>154</v>
      </c>
      <c r="D80" s="199">
        <v>3000000</v>
      </c>
      <c r="E80" s="145">
        <v>385873</v>
      </c>
      <c r="F80" s="200">
        <f t="shared" si="1"/>
        <v>12.862433333333334</v>
      </c>
    </row>
    <row r="81" spans="1:6" s="3" customFormat="1" ht="13.5" customHeight="1">
      <c r="A81" s="231">
        <v>45</v>
      </c>
      <c r="B81" s="213"/>
      <c r="C81" s="1" t="s">
        <v>31</v>
      </c>
      <c r="D81" s="144">
        <f>D82</f>
        <v>110984000</v>
      </c>
      <c r="E81" s="144">
        <f>E82</f>
        <v>21108544</v>
      </c>
      <c r="F81" s="148">
        <f t="shared" si="1"/>
        <v>19.0194478483385</v>
      </c>
    </row>
    <row r="82" spans="1:6" s="3" customFormat="1" ht="12.75" customHeight="1">
      <c r="A82" s="231">
        <v>451</v>
      </c>
      <c r="B82" s="213"/>
      <c r="C82" s="9" t="s">
        <v>0</v>
      </c>
      <c r="D82" s="144">
        <f>D83</f>
        <v>110984000</v>
      </c>
      <c r="E82" s="144">
        <f>E83</f>
        <v>21108544</v>
      </c>
      <c r="F82" s="148">
        <f t="shared" si="1"/>
        <v>19.0194478483385</v>
      </c>
    </row>
    <row r="83" spans="1:6" s="3" customFormat="1" ht="12.75" customHeight="1">
      <c r="A83" s="224"/>
      <c r="B83" s="51" t="s">
        <v>32</v>
      </c>
      <c r="C83" s="14" t="s">
        <v>0</v>
      </c>
      <c r="D83" s="199">
        <v>110984000</v>
      </c>
      <c r="E83" s="145">
        <v>21108544</v>
      </c>
      <c r="F83" s="200">
        <f t="shared" si="1"/>
        <v>19.0194478483385</v>
      </c>
    </row>
    <row r="84" spans="2:6" s="3" customFormat="1" ht="12.75">
      <c r="B84" s="46"/>
      <c r="F84" s="148"/>
    </row>
    <row r="85" spans="2:6" s="3" customFormat="1" ht="12.75">
      <c r="B85" s="46"/>
      <c r="F85" s="148"/>
    </row>
    <row r="86" spans="2:6" s="3" customFormat="1" ht="12.75">
      <c r="B86" s="46"/>
      <c r="D86" s="45"/>
      <c r="E86" s="45"/>
      <c r="F86" s="148"/>
    </row>
    <row r="87" spans="2:6" s="3" customFormat="1" ht="12.75">
      <c r="B87" s="46"/>
      <c r="F87" s="148"/>
    </row>
    <row r="88" spans="2:6" s="3" customFormat="1" ht="12.75">
      <c r="B88" s="46"/>
      <c r="F88" s="148"/>
    </row>
    <row r="89" spans="2:6" s="3" customFormat="1" ht="12.75">
      <c r="B89" s="46"/>
      <c r="F89" s="148"/>
    </row>
    <row r="90" spans="2:6" s="3" customFormat="1" ht="12.75">
      <c r="B90" s="46"/>
      <c r="F90" s="148"/>
    </row>
    <row r="91" spans="2:6" s="3" customFormat="1" ht="12.75">
      <c r="B91" s="46"/>
      <c r="F91" s="132"/>
    </row>
    <row r="92" spans="2:6" s="3" customFormat="1" ht="12.75">
      <c r="B92" s="46"/>
      <c r="F92" s="132"/>
    </row>
    <row r="93" spans="2:6" s="3" customFormat="1" ht="12.75">
      <c r="B93" s="46"/>
      <c r="F93" s="132"/>
    </row>
    <row r="94" spans="2:6" s="3" customFormat="1" ht="12.75">
      <c r="B94" s="46"/>
      <c r="F94" s="132"/>
    </row>
    <row r="95" spans="2:6" s="3" customFormat="1" ht="12.75">
      <c r="B95" s="46"/>
      <c r="F95" s="132"/>
    </row>
    <row r="96" spans="2:6" s="3" customFormat="1" ht="12.75">
      <c r="B96" s="46"/>
      <c r="F96" s="132"/>
    </row>
    <row r="97" spans="2:6" s="3" customFormat="1" ht="12.75">
      <c r="B97" s="46"/>
      <c r="F97" s="132"/>
    </row>
    <row r="98" spans="2:6" s="3" customFormat="1" ht="12.75">
      <c r="B98" s="46"/>
      <c r="F98" s="132"/>
    </row>
    <row r="99" spans="2:6" s="3" customFormat="1" ht="12.75">
      <c r="B99" s="46"/>
      <c r="F99" s="132"/>
    </row>
    <row r="100" spans="2:6" s="3" customFormat="1" ht="12.75">
      <c r="B100" s="46"/>
      <c r="F100" s="132"/>
    </row>
    <row r="101" spans="2:6" s="3" customFormat="1" ht="12.75">
      <c r="B101" s="46"/>
      <c r="F101" s="132"/>
    </row>
    <row r="102" spans="2:6" s="3" customFormat="1" ht="12.75">
      <c r="B102" s="46"/>
      <c r="F102" s="132"/>
    </row>
    <row r="103" spans="2:6" s="3" customFormat="1" ht="12.75">
      <c r="B103" s="46"/>
      <c r="F103" s="132"/>
    </row>
    <row r="104" spans="2:6" s="3" customFormat="1" ht="12.75">
      <c r="B104" s="46"/>
      <c r="F104" s="132"/>
    </row>
    <row r="105" spans="2:6" s="3" customFormat="1" ht="12.75">
      <c r="B105" s="46"/>
      <c r="F105" s="132"/>
    </row>
    <row r="106" spans="2:6" s="3" customFormat="1" ht="12.75">
      <c r="B106" s="46"/>
      <c r="F106" s="132"/>
    </row>
    <row r="107" spans="2:6" s="3" customFormat="1" ht="12.75">
      <c r="B107" s="46"/>
      <c r="F107" s="132"/>
    </row>
    <row r="108" spans="2:6" s="3" customFormat="1" ht="12.75">
      <c r="B108" s="46"/>
      <c r="F108" s="132"/>
    </row>
    <row r="109" spans="2:6" s="3" customFormat="1" ht="12.75">
      <c r="B109" s="46"/>
      <c r="F109" s="132"/>
    </row>
    <row r="110" spans="2:6" s="3" customFormat="1" ht="12.75">
      <c r="B110" s="46"/>
      <c r="F110" s="132"/>
    </row>
    <row r="111" spans="2:6" s="3" customFormat="1" ht="12.75">
      <c r="B111" s="46"/>
      <c r="F111" s="132"/>
    </row>
    <row r="112" spans="2:6" s="3" customFormat="1" ht="12.75">
      <c r="B112" s="46"/>
      <c r="F112" s="132"/>
    </row>
    <row r="113" spans="2:6" s="3" customFormat="1" ht="12.75">
      <c r="B113" s="46"/>
      <c r="F113" s="132"/>
    </row>
    <row r="114" spans="2:6" s="3" customFormat="1" ht="12.75">
      <c r="B114" s="46"/>
      <c r="F114" s="132"/>
    </row>
    <row r="115" spans="2:6" s="3" customFormat="1" ht="12.75">
      <c r="B115" s="46"/>
      <c r="F115" s="132"/>
    </row>
    <row r="116" spans="2:6" s="3" customFormat="1" ht="12.75">
      <c r="B116" s="46"/>
      <c r="F116" s="132"/>
    </row>
    <row r="117" spans="2:6" s="3" customFormat="1" ht="12.75">
      <c r="B117" s="46"/>
      <c r="F117" s="132"/>
    </row>
    <row r="118" spans="2:6" s="3" customFormat="1" ht="12.75">
      <c r="B118" s="46"/>
      <c r="F118" s="132"/>
    </row>
    <row r="119" spans="2:6" s="3" customFormat="1" ht="12.75">
      <c r="B119" s="46"/>
      <c r="F119" s="132"/>
    </row>
    <row r="120" spans="2:6" s="3" customFormat="1" ht="12.75">
      <c r="B120" s="46"/>
      <c r="F120" s="132"/>
    </row>
    <row r="121" spans="2:6" s="3" customFormat="1" ht="12.75">
      <c r="B121" s="46"/>
      <c r="F121" s="132"/>
    </row>
    <row r="122" spans="2:6" s="3" customFormat="1" ht="12.75">
      <c r="B122" s="46"/>
      <c r="F122" s="132"/>
    </row>
    <row r="123" spans="2:6" s="3" customFormat="1" ht="12.75">
      <c r="B123" s="46"/>
      <c r="F123" s="132"/>
    </row>
    <row r="124" spans="2:6" s="3" customFormat="1" ht="12.75">
      <c r="B124" s="46"/>
      <c r="F124" s="132"/>
    </row>
    <row r="125" spans="2:6" s="3" customFormat="1" ht="12.75">
      <c r="B125" s="46"/>
      <c r="F125" s="132"/>
    </row>
    <row r="126" spans="2:6" s="3" customFormat="1" ht="12.75">
      <c r="B126" s="46"/>
      <c r="F126" s="132"/>
    </row>
    <row r="127" spans="2:6" s="3" customFormat="1" ht="12.75">
      <c r="B127" s="46"/>
      <c r="F127" s="132"/>
    </row>
    <row r="128" spans="2:6" s="3" customFormat="1" ht="12.75">
      <c r="B128" s="46"/>
      <c r="F128" s="132"/>
    </row>
    <row r="129" spans="2:6" s="3" customFormat="1" ht="12.75">
      <c r="B129" s="46"/>
      <c r="F129" s="132"/>
    </row>
    <row r="130" spans="2:6" s="3" customFormat="1" ht="12.75">
      <c r="B130" s="46"/>
      <c r="F130" s="132"/>
    </row>
    <row r="131" spans="2:6" s="3" customFormat="1" ht="12.75">
      <c r="B131" s="46"/>
      <c r="F131" s="132"/>
    </row>
    <row r="132" spans="2:6" s="3" customFormat="1" ht="12.75">
      <c r="B132" s="46"/>
      <c r="F132" s="132"/>
    </row>
    <row r="133" spans="2:6" s="3" customFormat="1" ht="12.75">
      <c r="B133" s="46"/>
      <c r="F133" s="132"/>
    </row>
    <row r="134" spans="2:6" s="3" customFormat="1" ht="12.75">
      <c r="B134" s="46"/>
      <c r="F134" s="132"/>
    </row>
    <row r="135" spans="2:6" s="3" customFormat="1" ht="12.75">
      <c r="B135" s="46"/>
      <c r="F135" s="132"/>
    </row>
    <row r="136" spans="2:6" s="3" customFormat="1" ht="12.75">
      <c r="B136" s="46"/>
      <c r="F136" s="132"/>
    </row>
    <row r="137" spans="2:6" s="3" customFormat="1" ht="12.75">
      <c r="B137" s="46"/>
      <c r="F137" s="132"/>
    </row>
    <row r="138" spans="2:6" s="3" customFormat="1" ht="12.75">
      <c r="B138" s="46"/>
      <c r="F138" s="132"/>
    </row>
    <row r="139" spans="2:6" s="3" customFormat="1" ht="12.75">
      <c r="B139" s="46"/>
      <c r="F139" s="132"/>
    </row>
    <row r="140" spans="2:6" s="3" customFormat="1" ht="12.75">
      <c r="B140" s="46"/>
      <c r="F140" s="132"/>
    </row>
    <row r="141" spans="2:6" s="3" customFormat="1" ht="12.75">
      <c r="B141" s="46"/>
      <c r="F141" s="132"/>
    </row>
    <row r="142" spans="2:6" s="3" customFormat="1" ht="12.75">
      <c r="B142" s="46"/>
      <c r="F142" s="132"/>
    </row>
    <row r="143" spans="2:6" s="3" customFormat="1" ht="12.75">
      <c r="B143" s="46"/>
      <c r="F143" s="132"/>
    </row>
    <row r="144" spans="2:6" s="3" customFormat="1" ht="12.75">
      <c r="B144" s="46"/>
      <c r="F144" s="132"/>
    </row>
    <row r="145" spans="2:6" s="3" customFormat="1" ht="12.75">
      <c r="B145" s="46"/>
      <c r="F145" s="132"/>
    </row>
    <row r="146" spans="2:6" s="3" customFormat="1" ht="12.75">
      <c r="B146" s="46"/>
      <c r="F146" s="132"/>
    </row>
    <row r="147" spans="2:6" s="3" customFormat="1" ht="12.75">
      <c r="B147" s="46"/>
      <c r="F147" s="132"/>
    </row>
    <row r="148" spans="2:6" s="3" customFormat="1" ht="12.75">
      <c r="B148" s="46"/>
      <c r="F148" s="132"/>
    </row>
    <row r="149" spans="2:6" s="3" customFormat="1" ht="12.75">
      <c r="B149" s="46"/>
      <c r="F149" s="132"/>
    </row>
    <row r="150" spans="2:6" s="3" customFormat="1" ht="12.75">
      <c r="B150" s="46"/>
      <c r="F150" s="132"/>
    </row>
    <row r="151" spans="2:6" s="3" customFormat="1" ht="12.75">
      <c r="B151" s="46"/>
      <c r="F151" s="132"/>
    </row>
    <row r="152" spans="2:6" s="3" customFormat="1" ht="12.75">
      <c r="B152" s="46"/>
      <c r="F152" s="132"/>
    </row>
    <row r="153" spans="2:6" s="3" customFormat="1" ht="12.75">
      <c r="B153" s="46"/>
      <c r="F153" s="132"/>
    </row>
    <row r="154" spans="2:6" s="3" customFormat="1" ht="12.75">
      <c r="B154" s="46"/>
      <c r="F154" s="132"/>
    </row>
    <row r="155" spans="2:6" s="3" customFormat="1" ht="12.75">
      <c r="B155" s="46"/>
      <c r="F155" s="132"/>
    </row>
    <row r="156" spans="2:6" s="3" customFormat="1" ht="12.75">
      <c r="B156" s="46"/>
      <c r="F156" s="132"/>
    </row>
    <row r="157" spans="2:6" s="3" customFormat="1" ht="12.75">
      <c r="B157" s="46"/>
      <c r="F157" s="132"/>
    </row>
    <row r="158" spans="2:6" s="3" customFormat="1" ht="12.75">
      <c r="B158" s="46"/>
      <c r="F158" s="132"/>
    </row>
    <row r="159" spans="2:6" s="3" customFormat="1" ht="12.75">
      <c r="B159" s="46"/>
      <c r="F159" s="132"/>
    </row>
    <row r="160" spans="2:6" s="3" customFormat="1" ht="12.75">
      <c r="B160" s="46"/>
      <c r="F160" s="132"/>
    </row>
    <row r="161" spans="2:6" s="3" customFormat="1" ht="12.75">
      <c r="B161" s="46"/>
      <c r="F161" s="132"/>
    </row>
    <row r="162" spans="2:6" s="3" customFormat="1" ht="12.75">
      <c r="B162" s="46"/>
      <c r="F162" s="132"/>
    </row>
    <row r="163" spans="2:6" s="3" customFormat="1" ht="12.75">
      <c r="B163" s="46"/>
      <c r="F163" s="132"/>
    </row>
    <row r="164" spans="2:6" s="3" customFormat="1" ht="12.75">
      <c r="B164" s="46"/>
      <c r="F164" s="132"/>
    </row>
    <row r="165" spans="2:6" s="3" customFormat="1" ht="12.75">
      <c r="B165" s="46"/>
      <c r="F165" s="132"/>
    </row>
    <row r="166" spans="2:6" s="3" customFormat="1" ht="12.75">
      <c r="B166" s="46"/>
      <c r="F166" s="132"/>
    </row>
    <row r="167" spans="2:6" s="3" customFormat="1" ht="12.75">
      <c r="B167" s="46"/>
      <c r="F167" s="132"/>
    </row>
    <row r="168" spans="2:6" s="3" customFormat="1" ht="12.75">
      <c r="B168" s="46"/>
      <c r="F168" s="132"/>
    </row>
    <row r="169" spans="2:6" s="3" customFormat="1" ht="12.75">
      <c r="B169" s="46"/>
      <c r="F169" s="132"/>
    </row>
    <row r="170" spans="2:6" s="3" customFormat="1" ht="12.75">
      <c r="B170" s="46"/>
      <c r="F170" s="132"/>
    </row>
    <row r="171" spans="2:6" s="3" customFormat="1" ht="12.75">
      <c r="B171" s="46"/>
      <c r="F171" s="132"/>
    </row>
    <row r="172" spans="2:6" s="3" customFormat="1" ht="12.75">
      <c r="B172" s="46"/>
      <c r="F172" s="132"/>
    </row>
    <row r="173" spans="2:6" s="3" customFormat="1" ht="12.75">
      <c r="B173" s="46"/>
      <c r="F173" s="132"/>
    </row>
    <row r="174" spans="2:6" s="3" customFormat="1" ht="12.75">
      <c r="B174" s="46"/>
      <c r="F174" s="132"/>
    </row>
    <row r="175" spans="2:6" s="3" customFormat="1" ht="12.75">
      <c r="B175" s="46"/>
      <c r="F175" s="132"/>
    </row>
    <row r="176" spans="2:6" s="3" customFormat="1" ht="12.75">
      <c r="B176" s="46"/>
      <c r="F176" s="132"/>
    </row>
    <row r="177" spans="2:6" s="3" customFormat="1" ht="12.75">
      <c r="B177" s="46"/>
      <c r="F177" s="132"/>
    </row>
    <row r="178" spans="2:6" s="3" customFormat="1" ht="12.75">
      <c r="B178" s="46"/>
      <c r="F178" s="132"/>
    </row>
    <row r="179" spans="2:6" s="3" customFormat="1" ht="12.75">
      <c r="B179" s="46"/>
      <c r="F179" s="132"/>
    </row>
    <row r="180" spans="2:6" s="3" customFormat="1" ht="12.75">
      <c r="B180" s="46"/>
      <c r="F180" s="132"/>
    </row>
    <row r="181" spans="2:6" s="3" customFormat="1" ht="12.75">
      <c r="B181" s="46"/>
      <c r="F181" s="132"/>
    </row>
    <row r="182" spans="2:6" s="3" customFormat="1" ht="12.75">
      <c r="B182" s="46"/>
      <c r="F182" s="132"/>
    </row>
    <row r="183" spans="2:6" s="3" customFormat="1" ht="12.75">
      <c r="B183" s="46"/>
      <c r="F183" s="132"/>
    </row>
    <row r="184" spans="2:6" s="3" customFormat="1" ht="12.75">
      <c r="B184" s="46"/>
      <c r="F184" s="132"/>
    </row>
    <row r="185" spans="2:6" s="3" customFormat="1" ht="12.75">
      <c r="B185" s="46"/>
      <c r="F185" s="132"/>
    </row>
    <row r="186" spans="2:6" s="3" customFormat="1" ht="12.75">
      <c r="B186" s="46"/>
      <c r="F186" s="132"/>
    </row>
    <row r="187" spans="2:6" s="3" customFormat="1" ht="12.75">
      <c r="B187" s="46"/>
      <c r="F187" s="132"/>
    </row>
    <row r="188" spans="2:6" s="3" customFormat="1" ht="12.75">
      <c r="B188" s="46"/>
      <c r="F188" s="132"/>
    </row>
    <row r="189" spans="2:6" s="3" customFormat="1" ht="12.75">
      <c r="B189" s="46"/>
      <c r="F189" s="132"/>
    </row>
    <row r="190" spans="2:6" s="3" customFormat="1" ht="12.75">
      <c r="B190" s="46"/>
      <c r="F190" s="132"/>
    </row>
    <row r="191" spans="2:6" s="3" customFormat="1" ht="12.75">
      <c r="B191" s="46"/>
      <c r="F191" s="132"/>
    </row>
    <row r="192" spans="2:6" s="3" customFormat="1" ht="12.75">
      <c r="B192" s="46"/>
      <c r="F192" s="132"/>
    </row>
    <row r="193" spans="2:6" s="3" customFormat="1" ht="12.75">
      <c r="B193" s="46"/>
      <c r="F193" s="132"/>
    </row>
    <row r="194" spans="2:6" s="3" customFormat="1" ht="12.75">
      <c r="B194" s="46"/>
      <c r="F194" s="132"/>
    </row>
    <row r="195" spans="2:6" s="3" customFormat="1" ht="12.75">
      <c r="B195" s="46"/>
      <c r="F195" s="132"/>
    </row>
    <row r="196" spans="2:6" s="3" customFormat="1" ht="12.75">
      <c r="B196" s="46"/>
      <c r="F196" s="132"/>
    </row>
    <row r="197" spans="2:6" s="3" customFormat="1" ht="12.75">
      <c r="B197" s="46"/>
      <c r="F197" s="132"/>
    </row>
    <row r="198" spans="2:6" s="3" customFormat="1" ht="12.75">
      <c r="B198" s="46"/>
      <c r="F198" s="132"/>
    </row>
    <row r="199" spans="2:6" s="3" customFormat="1" ht="12.75">
      <c r="B199" s="46"/>
      <c r="F199" s="132"/>
    </row>
    <row r="200" spans="2:6" s="3" customFormat="1" ht="12.75">
      <c r="B200" s="46"/>
      <c r="F200" s="132"/>
    </row>
    <row r="201" spans="2:6" s="3" customFormat="1" ht="12.75">
      <c r="B201" s="46"/>
      <c r="F201" s="132"/>
    </row>
    <row r="202" spans="2:6" s="3" customFormat="1" ht="12.75">
      <c r="B202" s="46"/>
      <c r="F202" s="132"/>
    </row>
    <row r="203" spans="2:6" s="3" customFormat="1" ht="12.75">
      <c r="B203" s="46"/>
      <c r="F203" s="132"/>
    </row>
    <row r="204" spans="2:6" s="3" customFormat="1" ht="12.75">
      <c r="B204" s="46"/>
      <c r="F204" s="132"/>
    </row>
    <row r="205" spans="2:6" s="3" customFormat="1" ht="12.75">
      <c r="B205" s="46"/>
      <c r="F205" s="132"/>
    </row>
    <row r="206" spans="2:6" s="3" customFormat="1" ht="12.75">
      <c r="B206" s="46"/>
      <c r="F206" s="132"/>
    </row>
    <row r="207" spans="2:6" s="3" customFormat="1" ht="12.75">
      <c r="B207" s="46"/>
      <c r="F207" s="132"/>
    </row>
    <row r="208" spans="2:6" s="3" customFormat="1" ht="12.75">
      <c r="B208" s="46"/>
      <c r="F208" s="132"/>
    </row>
    <row r="209" spans="2:6" s="3" customFormat="1" ht="12.75">
      <c r="B209" s="46"/>
      <c r="F209" s="132"/>
    </row>
    <row r="210" spans="2:6" s="3" customFormat="1" ht="12.75">
      <c r="B210" s="46"/>
      <c r="F210" s="132"/>
    </row>
    <row r="211" spans="2:6" s="3" customFormat="1" ht="12.75">
      <c r="B211" s="46"/>
      <c r="F211" s="132"/>
    </row>
    <row r="212" spans="2:6" s="3" customFormat="1" ht="12.75">
      <c r="B212" s="46"/>
      <c r="F212" s="132"/>
    </row>
    <row r="213" spans="2:6" s="3" customFormat="1" ht="12.75">
      <c r="B213" s="46"/>
      <c r="F213" s="132"/>
    </row>
    <row r="214" spans="2:6" s="3" customFormat="1" ht="12.75">
      <c r="B214" s="46"/>
      <c r="F214" s="132"/>
    </row>
    <row r="215" spans="2:6" s="3" customFormat="1" ht="12.75">
      <c r="B215" s="46"/>
      <c r="F215" s="132"/>
    </row>
    <row r="216" spans="2:6" s="3" customFormat="1" ht="12.75">
      <c r="B216" s="46"/>
      <c r="F216" s="132"/>
    </row>
    <row r="217" spans="2:6" s="3" customFormat="1" ht="12.75">
      <c r="B217" s="46"/>
      <c r="F217" s="132"/>
    </row>
    <row r="218" spans="2:6" s="3" customFormat="1" ht="12.75">
      <c r="B218" s="46"/>
      <c r="F218" s="132"/>
    </row>
    <row r="219" spans="2:6" s="3" customFormat="1" ht="12.75">
      <c r="B219" s="46"/>
      <c r="F219" s="132"/>
    </row>
    <row r="220" spans="2:6" s="3" customFormat="1" ht="12.75">
      <c r="B220" s="46"/>
      <c r="F220" s="132"/>
    </row>
    <row r="221" spans="2:6" s="3" customFormat="1" ht="12.75">
      <c r="B221" s="46"/>
      <c r="F221" s="132"/>
    </row>
    <row r="222" spans="2:6" s="3" customFormat="1" ht="12.75">
      <c r="B222" s="46"/>
      <c r="F222" s="132"/>
    </row>
    <row r="223" spans="2:6" s="3" customFormat="1" ht="12.75">
      <c r="B223" s="46"/>
      <c r="F223" s="132"/>
    </row>
    <row r="224" spans="2:6" s="3" customFormat="1" ht="12.75">
      <c r="B224" s="46"/>
      <c r="F224" s="132"/>
    </row>
    <row r="225" spans="2:6" s="3" customFormat="1" ht="12.75">
      <c r="B225" s="46"/>
      <c r="F225" s="132"/>
    </row>
    <row r="226" spans="2:6" s="3" customFormat="1" ht="12.75">
      <c r="B226" s="46"/>
      <c r="F226" s="132"/>
    </row>
    <row r="227" spans="2:6" s="3" customFormat="1" ht="12.75">
      <c r="B227" s="46"/>
      <c r="F227" s="132"/>
    </row>
    <row r="228" spans="2:6" s="3" customFormat="1" ht="12.75">
      <c r="B228" s="46"/>
      <c r="F228" s="132"/>
    </row>
    <row r="229" spans="2:6" s="3" customFormat="1" ht="12.75">
      <c r="B229" s="46"/>
      <c r="F229" s="132"/>
    </row>
    <row r="230" spans="2:6" s="3" customFormat="1" ht="12.75">
      <c r="B230" s="46"/>
      <c r="F230" s="132"/>
    </row>
    <row r="231" spans="2:6" s="3" customFormat="1" ht="12.75">
      <c r="B231" s="46"/>
      <c r="F231" s="132"/>
    </row>
    <row r="232" spans="2:6" s="3" customFormat="1" ht="12.75">
      <c r="B232" s="46"/>
      <c r="F232" s="132"/>
    </row>
    <row r="233" spans="2:6" s="3" customFormat="1" ht="12.75">
      <c r="B233" s="46"/>
      <c r="F233" s="132"/>
    </row>
    <row r="234" spans="2:6" s="3" customFormat="1" ht="12.75">
      <c r="B234" s="46"/>
      <c r="F234" s="132"/>
    </row>
    <row r="235" spans="2:6" s="3" customFormat="1" ht="12.75">
      <c r="B235" s="46"/>
      <c r="F235" s="132"/>
    </row>
    <row r="236" spans="2:6" s="3" customFormat="1" ht="12.75">
      <c r="B236" s="46"/>
      <c r="F236" s="132"/>
    </row>
    <row r="237" spans="2:6" s="3" customFormat="1" ht="12.75">
      <c r="B237" s="46"/>
      <c r="F237" s="132"/>
    </row>
    <row r="238" spans="2:6" s="3" customFormat="1" ht="12.75">
      <c r="B238" s="46"/>
      <c r="F238" s="132"/>
    </row>
    <row r="239" spans="2:6" s="3" customFormat="1" ht="12.75">
      <c r="B239" s="46"/>
      <c r="F239" s="132"/>
    </row>
    <row r="240" spans="2:6" s="3" customFormat="1" ht="12.75">
      <c r="B240" s="46"/>
      <c r="F240" s="132"/>
    </row>
    <row r="241" spans="2:6" s="3" customFormat="1" ht="12.75">
      <c r="B241" s="46"/>
      <c r="F241" s="132"/>
    </row>
    <row r="242" spans="2:6" s="3" customFormat="1" ht="12.75">
      <c r="B242" s="46"/>
      <c r="F242" s="132"/>
    </row>
    <row r="243" spans="2:6" s="3" customFormat="1" ht="12.75">
      <c r="B243" s="46"/>
      <c r="F243" s="132"/>
    </row>
    <row r="244" spans="2:6" s="3" customFormat="1" ht="12.75">
      <c r="B244" s="46"/>
      <c r="F244" s="132"/>
    </row>
    <row r="245" spans="2:6" s="3" customFormat="1" ht="12.75">
      <c r="B245" s="46"/>
      <c r="F245" s="132"/>
    </row>
    <row r="246" spans="2:6" s="3" customFormat="1" ht="12.75">
      <c r="B246" s="46"/>
      <c r="F246" s="132"/>
    </row>
    <row r="247" spans="2:6" s="3" customFormat="1" ht="12.75">
      <c r="B247" s="46"/>
      <c r="F247" s="132"/>
    </row>
    <row r="248" spans="2:6" s="3" customFormat="1" ht="12.75">
      <c r="B248" s="46"/>
      <c r="F248" s="132"/>
    </row>
    <row r="249" spans="2:6" s="3" customFormat="1" ht="12.75">
      <c r="B249" s="46"/>
      <c r="F249" s="132"/>
    </row>
    <row r="250" spans="2:6" s="3" customFormat="1" ht="12.75">
      <c r="B250" s="46"/>
      <c r="F250" s="132"/>
    </row>
    <row r="251" spans="2:6" s="3" customFormat="1" ht="12.75">
      <c r="B251" s="46"/>
      <c r="F251" s="132"/>
    </row>
    <row r="252" spans="2:6" s="3" customFormat="1" ht="12.75">
      <c r="B252" s="46"/>
      <c r="F252" s="132"/>
    </row>
    <row r="253" spans="2:6" s="3" customFormat="1" ht="12.75">
      <c r="B253" s="46"/>
      <c r="F253" s="132"/>
    </row>
    <row r="254" spans="2:6" s="3" customFormat="1" ht="12.75">
      <c r="B254" s="46"/>
      <c r="F254" s="132"/>
    </row>
    <row r="255" spans="2:6" s="3" customFormat="1" ht="12.75">
      <c r="B255" s="46"/>
      <c r="F255" s="132"/>
    </row>
    <row r="256" spans="2:6" s="3" customFormat="1" ht="12.75">
      <c r="B256" s="46"/>
      <c r="F256" s="132"/>
    </row>
    <row r="257" spans="2:6" s="3" customFormat="1" ht="12.75">
      <c r="B257" s="46"/>
      <c r="F257" s="132"/>
    </row>
    <row r="258" spans="2:6" s="3" customFormat="1" ht="12.75">
      <c r="B258" s="46"/>
      <c r="F258" s="132"/>
    </row>
    <row r="259" spans="2:6" s="3" customFormat="1" ht="12.75">
      <c r="B259" s="46"/>
      <c r="F259" s="132"/>
    </row>
    <row r="260" spans="2:6" s="3" customFormat="1" ht="12.75">
      <c r="B260" s="46"/>
      <c r="F260" s="132"/>
    </row>
    <row r="261" spans="2:6" s="3" customFormat="1" ht="12.75">
      <c r="B261" s="46"/>
      <c r="F261" s="132"/>
    </row>
    <row r="262" spans="2:6" s="3" customFormat="1" ht="12.75">
      <c r="B262" s="46"/>
      <c r="F262" s="132"/>
    </row>
    <row r="263" spans="2:6" s="3" customFormat="1" ht="12.75">
      <c r="B263" s="46"/>
      <c r="F263" s="132"/>
    </row>
    <row r="264" spans="2:6" s="3" customFormat="1" ht="12.75">
      <c r="B264" s="46"/>
      <c r="F264" s="132"/>
    </row>
    <row r="265" spans="2:6" s="3" customFormat="1" ht="12.75">
      <c r="B265" s="46"/>
      <c r="F265" s="132"/>
    </row>
    <row r="266" spans="2:6" s="3" customFormat="1" ht="12.75">
      <c r="B266" s="46"/>
      <c r="F266" s="132"/>
    </row>
    <row r="267" spans="2:6" s="3" customFormat="1" ht="12.75">
      <c r="B267" s="46"/>
      <c r="F267" s="132"/>
    </row>
    <row r="268" spans="2:6" s="3" customFormat="1" ht="12.75">
      <c r="B268" s="46"/>
      <c r="F268" s="132"/>
    </row>
    <row r="269" spans="2:6" s="3" customFormat="1" ht="12.75">
      <c r="B269" s="46"/>
      <c r="F269" s="132"/>
    </row>
    <row r="270" spans="2:6" s="3" customFormat="1" ht="12.75">
      <c r="B270" s="46"/>
      <c r="F270" s="132"/>
    </row>
    <row r="271" spans="2:6" s="3" customFormat="1" ht="12.75">
      <c r="B271" s="46"/>
      <c r="F271" s="132"/>
    </row>
    <row r="272" spans="2:6" s="3" customFormat="1" ht="12.75">
      <c r="B272" s="46"/>
      <c r="F272" s="132"/>
    </row>
    <row r="273" spans="2:6" s="3" customFormat="1" ht="12.75">
      <c r="B273" s="46"/>
      <c r="F273" s="132"/>
    </row>
    <row r="274" spans="2:6" s="3" customFormat="1" ht="12.75">
      <c r="B274" s="46"/>
      <c r="F274" s="132"/>
    </row>
    <row r="275" spans="2:6" s="3" customFormat="1" ht="12.75">
      <c r="B275" s="46"/>
      <c r="F275" s="132"/>
    </row>
    <row r="276" spans="2:6" s="3" customFormat="1" ht="12.75">
      <c r="B276" s="46"/>
      <c r="F276" s="132"/>
    </row>
    <row r="277" spans="2:6" s="3" customFormat="1" ht="12.75">
      <c r="B277" s="46"/>
      <c r="F277" s="132"/>
    </row>
    <row r="278" spans="2:6" s="3" customFormat="1" ht="12.75">
      <c r="B278" s="46"/>
      <c r="F278" s="132"/>
    </row>
    <row r="279" spans="2:6" s="3" customFormat="1" ht="12.75">
      <c r="B279" s="46"/>
      <c r="F279" s="132"/>
    </row>
    <row r="280" spans="2:6" s="3" customFormat="1" ht="12.75">
      <c r="B280" s="46"/>
      <c r="F280" s="132"/>
    </row>
    <row r="281" spans="2:6" s="3" customFormat="1" ht="12.75">
      <c r="B281" s="46"/>
      <c r="F281" s="132"/>
    </row>
    <row r="282" spans="2:6" s="3" customFormat="1" ht="12.75">
      <c r="B282" s="46"/>
      <c r="F282" s="132"/>
    </row>
    <row r="283" spans="2:6" s="3" customFormat="1" ht="12.75">
      <c r="B283" s="46"/>
      <c r="F283" s="132"/>
    </row>
    <row r="284" spans="2:6" s="3" customFormat="1" ht="12.75">
      <c r="B284" s="46"/>
      <c r="F284" s="132"/>
    </row>
    <row r="285" spans="2:6" s="3" customFormat="1" ht="12.75">
      <c r="B285" s="46"/>
      <c r="F285" s="132"/>
    </row>
    <row r="286" spans="2:6" s="3" customFormat="1" ht="12.75">
      <c r="B286" s="46"/>
      <c r="F286" s="132"/>
    </row>
    <row r="287" spans="2:6" s="3" customFormat="1" ht="12.75">
      <c r="B287" s="46"/>
      <c r="F287" s="132"/>
    </row>
    <row r="288" spans="2:6" s="3" customFormat="1" ht="12.75">
      <c r="B288" s="46"/>
      <c r="F288" s="132"/>
    </row>
    <row r="289" spans="2:6" s="3" customFormat="1" ht="12.75">
      <c r="B289" s="46"/>
      <c r="F289" s="132"/>
    </row>
    <row r="290" spans="2:6" s="3" customFormat="1" ht="12.75">
      <c r="B290" s="46"/>
      <c r="F290" s="132"/>
    </row>
    <row r="291" spans="2:6" s="3" customFormat="1" ht="12.75">
      <c r="B291" s="46"/>
      <c r="F291" s="132"/>
    </row>
    <row r="292" spans="2:6" s="3" customFormat="1" ht="12.75">
      <c r="B292" s="46"/>
      <c r="F292" s="132"/>
    </row>
    <row r="293" spans="2:6" s="3" customFormat="1" ht="12.75">
      <c r="B293" s="46"/>
      <c r="F293" s="132"/>
    </row>
    <row r="294" spans="2:6" s="3" customFormat="1" ht="12.75">
      <c r="B294" s="46"/>
      <c r="F294" s="132"/>
    </row>
    <row r="295" spans="2:6" s="3" customFormat="1" ht="12.75">
      <c r="B295" s="46"/>
      <c r="F295" s="132"/>
    </row>
    <row r="296" spans="2:6" s="3" customFormat="1" ht="12.75">
      <c r="B296" s="46"/>
      <c r="F296" s="132"/>
    </row>
    <row r="297" spans="2:6" s="3" customFormat="1" ht="12.75">
      <c r="B297" s="46"/>
      <c r="F297" s="132"/>
    </row>
    <row r="298" spans="2:6" s="3" customFormat="1" ht="12.75">
      <c r="B298" s="46"/>
      <c r="F298" s="132"/>
    </row>
    <row r="299" spans="2:6" s="3" customFormat="1" ht="12.75">
      <c r="B299" s="46"/>
      <c r="F299" s="132"/>
    </row>
    <row r="300" spans="2:6" s="3" customFormat="1" ht="12.75">
      <c r="B300" s="46"/>
      <c r="F300" s="132"/>
    </row>
    <row r="301" spans="2:6" s="3" customFormat="1" ht="12.75">
      <c r="B301" s="46"/>
      <c r="F301" s="132"/>
    </row>
    <row r="302" spans="2:6" s="3" customFormat="1" ht="12.75">
      <c r="B302" s="46"/>
      <c r="F302" s="132"/>
    </row>
    <row r="303" spans="2:6" s="3" customFormat="1" ht="12.75">
      <c r="B303" s="46"/>
      <c r="F303" s="132"/>
    </row>
    <row r="304" spans="2:6" s="3" customFormat="1" ht="12.75">
      <c r="B304" s="46"/>
      <c r="F304" s="132"/>
    </row>
    <row r="305" spans="2:6" s="3" customFormat="1" ht="12.75">
      <c r="B305" s="46"/>
      <c r="F305" s="132"/>
    </row>
    <row r="306" spans="2:6" s="3" customFormat="1" ht="12.75">
      <c r="B306" s="46"/>
      <c r="F306" s="132"/>
    </row>
    <row r="307" spans="2:6" s="3" customFormat="1" ht="12.75">
      <c r="B307" s="46"/>
      <c r="F307" s="132"/>
    </row>
    <row r="308" spans="2:6" s="3" customFormat="1" ht="12.75">
      <c r="B308" s="46"/>
      <c r="F308" s="132"/>
    </row>
  </sheetData>
  <sheetProtection/>
  <mergeCells count="1">
    <mergeCell ref="A1:F1"/>
  </mergeCells>
  <printOptions horizontalCentered="1"/>
  <pageMargins left="0.2362204724409449" right="0.2362204724409449" top="0.6299212598425197" bottom="0.52" header="0.31496062992125984" footer="0.31496062992125984"/>
  <pageSetup firstPageNumber="479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zoomScalePageLayoutView="0" workbookViewId="0" topLeftCell="A1">
      <selection activeCell="A24" sqref="A24"/>
    </sheetView>
  </sheetViews>
  <sheetFormatPr defaultColWidth="11.421875" defaultRowHeight="12.75"/>
  <cols>
    <col min="1" max="1" width="5.57421875" style="151" customWidth="1"/>
    <col min="2" max="2" width="5.28125" style="83" customWidth="1"/>
    <col min="3" max="3" width="53.57421875" style="151" customWidth="1"/>
    <col min="4" max="5" width="13.8515625" style="82" customWidth="1"/>
    <col min="6" max="6" width="7.8515625" style="154" customWidth="1"/>
    <col min="7" max="16384" width="11.421875" style="82" customWidth="1"/>
  </cols>
  <sheetData>
    <row r="1" spans="1:6" ht="28.5" customHeight="1">
      <c r="A1" s="246" t="s">
        <v>386</v>
      </c>
      <c r="B1" s="246"/>
      <c r="C1" s="246"/>
      <c r="D1" s="246"/>
      <c r="E1" s="246"/>
      <c r="F1" s="246"/>
    </row>
    <row r="2" spans="1:6" s="3" customFormat="1" ht="25.5">
      <c r="A2" s="232"/>
      <c r="B2" s="16"/>
      <c r="C2" s="214" t="s">
        <v>385</v>
      </c>
      <c r="D2" s="236" t="s">
        <v>383</v>
      </c>
      <c r="E2" s="237" t="s">
        <v>384</v>
      </c>
      <c r="F2" s="238" t="s">
        <v>382</v>
      </c>
    </row>
    <row r="3" spans="1:6" ht="25.5" customHeight="1">
      <c r="A3" s="164"/>
      <c r="B3" s="48"/>
      <c r="C3" s="166" t="s">
        <v>93</v>
      </c>
      <c r="D3" s="142">
        <f>D4-D11</f>
        <v>33112000</v>
      </c>
      <c r="E3" s="142">
        <f>E4-E11</f>
        <v>40649556</v>
      </c>
      <c r="F3" s="153">
        <f>E3/D3*100</f>
        <v>122.76381976322783</v>
      </c>
    </row>
    <row r="4" spans="1:6" ht="22.5" customHeight="1">
      <c r="A4" s="164">
        <v>8</v>
      </c>
      <c r="B4" s="48"/>
      <c r="C4" s="150" t="s">
        <v>33</v>
      </c>
      <c r="D4" s="142">
        <f>D8</f>
        <v>248112000</v>
      </c>
      <c r="E4" s="142">
        <f>E8+E5</f>
        <v>89405420</v>
      </c>
      <c r="F4" s="153">
        <f>E4/D4*100</f>
        <v>36.03429902624622</v>
      </c>
    </row>
    <row r="5" spans="1:6" ht="25.5" customHeight="1">
      <c r="A5" s="164">
        <v>83</v>
      </c>
      <c r="B5" s="48"/>
      <c r="C5" s="194" t="s">
        <v>377</v>
      </c>
      <c r="D5" s="142">
        <v>0</v>
      </c>
      <c r="E5" s="142">
        <f>E6</f>
        <v>2051800</v>
      </c>
      <c r="F5" s="153" t="s">
        <v>163</v>
      </c>
    </row>
    <row r="6" spans="1:6" ht="13.5" customHeight="1">
      <c r="A6" s="164">
        <v>834</v>
      </c>
      <c r="B6" s="48"/>
      <c r="C6" s="194" t="s">
        <v>378</v>
      </c>
      <c r="D6" s="142">
        <v>0</v>
      </c>
      <c r="E6" s="142">
        <f>E7</f>
        <v>2051800</v>
      </c>
      <c r="F6" s="153" t="s">
        <v>163</v>
      </c>
    </row>
    <row r="7" spans="1:6" ht="25.5" customHeight="1">
      <c r="A7" s="164"/>
      <c r="B7" s="54">
        <v>8341</v>
      </c>
      <c r="C7" s="34" t="s">
        <v>379</v>
      </c>
      <c r="D7" s="202">
        <v>0</v>
      </c>
      <c r="E7" s="143">
        <v>2051800</v>
      </c>
      <c r="F7" s="203" t="s">
        <v>163</v>
      </c>
    </row>
    <row r="8" spans="1:6" ht="13.5" customHeight="1">
      <c r="A8" s="164">
        <v>84</v>
      </c>
      <c r="B8" s="48"/>
      <c r="C8" s="107" t="s">
        <v>91</v>
      </c>
      <c r="D8" s="142">
        <f>D9</f>
        <v>248112000</v>
      </c>
      <c r="E8" s="142">
        <f>E9</f>
        <v>87353620</v>
      </c>
      <c r="F8" s="153">
        <f aca="true" t="shared" si="0" ref="F8:F17">E8/D8*100</f>
        <v>35.207333784742374</v>
      </c>
    </row>
    <row r="9" spans="1:6" ht="13.5" customHeight="1">
      <c r="A9" s="164">
        <v>847</v>
      </c>
      <c r="B9" s="48"/>
      <c r="C9" s="107" t="s">
        <v>188</v>
      </c>
      <c r="D9" s="142">
        <f>D10</f>
        <v>248112000</v>
      </c>
      <c r="E9" s="142">
        <f>E10</f>
        <v>87353620</v>
      </c>
      <c r="F9" s="153">
        <f t="shared" si="0"/>
        <v>35.207333784742374</v>
      </c>
    </row>
    <row r="10" spans="1:6" ht="13.5" customHeight="1">
      <c r="A10" s="164"/>
      <c r="B10" s="54">
        <v>8471</v>
      </c>
      <c r="C10" s="34" t="s">
        <v>282</v>
      </c>
      <c r="D10" s="202">
        <v>248112000</v>
      </c>
      <c r="E10" s="143">
        <v>87353620</v>
      </c>
      <c r="F10" s="200">
        <f t="shared" si="0"/>
        <v>35.207333784742374</v>
      </c>
    </row>
    <row r="11" spans="1:6" ht="24" customHeight="1">
      <c r="A11" s="164">
        <v>5</v>
      </c>
      <c r="B11" s="48"/>
      <c r="C11" s="150" t="s">
        <v>34</v>
      </c>
      <c r="D11" s="142">
        <f>D12</f>
        <v>215000000</v>
      </c>
      <c r="E11" s="142">
        <f>E12</f>
        <v>48755864</v>
      </c>
      <c r="F11" s="153">
        <f t="shared" si="0"/>
        <v>22.677146046511627</v>
      </c>
    </row>
    <row r="12" spans="1:6" ht="13.5" customHeight="1">
      <c r="A12" s="227">
        <v>54</v>
      </c>
      <c r="B12" s="54"/>
      <c r="C12" s="107" t="s">
        <v>273</v>
      </c>
      <c r="D12" s="142">
        <f>D13+D15</f>
        <v>215000000</v>
      </c>
      <c r="E12" s="142">
        <f>E13+E15</f>
        <v>48755864</v>
      </c>
      <c r="F12" s="153">
        <f t="shared" si="0"/>
        <v>22.677146046511627</v>
      </c>
    </row>
    <row r="13" spans="1:6" ht="25.5" customHeight="1">
      <c r="A13" s="164">
        <v>542</v>
      </c>
      <c r="B13" s="48"/>
      <c r="C13" s="33" t="s">
        <v>283</v>
      </c>
      <c r="D13" s="142">
        <f>D14</f>
        <v>33600000</v>
      </c>
      <c r="E13" s="142">
        <f>E14</f>
        <v>18565031</v>
      </c>
      <c r="F13" s="153">
        <f t="shared" si="0"/>
        <v>55.25306845238095</v>
      </c>
    </row>
    <row r="14" spans="1:6" ht="25.5" customHeight="1">
      <c r="A14" s="227"/>
      <c r="B14" s="54">
        <v>5422</v>
      </c>
      <c r="C14" s="34" t="s">
        <v>284</v>
      </c>
      <c r="D14" s="202">
        <v>33600000</v>
      </c>
      <c r="E14" s="143">
        <v>18565031</v>
      </c>
      <c r="F14" s="200">
        <f t="shared" si="0"/>
        <v>55.25306845238095</v>
      </c>
    </row>
    <row r="15" spans="1:6" ht="25.5" customHeight="1">
      <c r="A15" s="164">
        <v>544</v>
      </c>
      <c r="B15" s="48"/>
      <c r="C15" s="107" t="s">
        <v>285</v>
      </c>
      <c r="D15" s="142">
        <f>D16+D17</f>
        <v>181400000</v>
      </c>
      <c r="E15" s="142">
        <f>E16+E17</f>
        <v>30190833</v>
      </c>
      <c r="F15" s="153">
        <f t="shared" si="0"/>
        <v>16.643237596471884</v>
      </c>
    </row>
    <row r="16" spans="1:6" ht="25.5" customHeight="1">
      <c r="A16" s="164"/>
      <c r="B16" s="54">
        <v>5443</v>
      </c>
      <c r="C16" s="32" t="s">
        <v>288</v>
      </c>
      <c r="D16" s="202">
        <v>149200000</v>
      </c>
      <c r="E16" s="143">
        <v>23112942</v>
      </c>
      <c r="F16" s="200">
        <f t="shared" si="0"/>
        <v>15.491247989276138</v>
      </c>
    </row>
    <row r="17" spans="1:6" ht="13.5" customHeight="1">
      <c r="A17" s="164"/>
      <c r="B17" s="54">
        <v>5446</v>
      </c>
      <c r="C17" s="32" t="s">
        <v>286</v>
      </c>
      <c r="D17" s="202">
        <v>32200000</v>
      </c>
      <c r="E17" s="143">
        <v>7077891</v>
      </c>
      <c r="F17" s="200">
        <f t="shared" si="0"/>
        <v>21.98102795031056</v>
      </c>
    </row>
    <row r="18" spans="1:6" ht="15" customHeight="1" hidden="1">
      <c r="A18" s="164">
        <v>547</v>
      </c>
      <c r="B18" s="54"/>
      <c r="C18" s="107" t="s">
        <v>189</v>
      </c>
      <c r="D18" s="48">
        <f>D19</f>
        <v>0</v>
      </c>
      <c r="E18" s="48"/>
      <c r="F18" s="48"/>
    </row>
    <row r="19" spans="2:3" ht="15" customHeight="1" hidden="1">
      <c r="B19" s="83">
        <v>5471</v>
      </c>
      <c r="C19" s="151" t="s">
        <v>287</v>
      </c>
    </row>
  </sheetData>
  <sheetProtection/>
  <mergeCells count="1">
    <mergeCell ref="A1:F1"/>
  </mergeCells>
  <printOptions horizontalCentered="1"/>
  <pageMargins left="0.2362204724409449" right="0.2362204724409449" top="0.6299212598425197" bottom="0.4330708661417323" header="0.31496062992125984" footer="0.31496062992125984"/>
  <pageSetup firstPageNumber="481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27"/>
  <sheetViews>
    <sheetView zoomScaleSheetLayoutView="130" zoomScalePageLayoutView="0" workbookViewId="0" topLeftCell="A1">
      <selection activeCell="A24" sqref="A24"/>
    </sheetView>
  </sheetViews>
  <sheetFormatPr defaultColWidth="9.140625" defaultRowHeight="12.75"/>
  <cols>
    <col min="1" max="1" width="8.421875" style="184" customWidth="1"/>
    <col min="2" max="2" width="58.7109375" style="57" customWidth="1"/>
    <col min="3" max="4" width="14.00390625" style="60" customWidth="1"/>
    <col min="5" max="5" width="9.28125" style="157" bestFit="1" customWidth="1"/>
    <col min="6" max="6" width="0.71875" style="57" hidden="1" customWidth="1"/>
    <col min="7" max="7" width="7.7109375" style="57" customWidth="1"/>
    <col min="8" max="8" width="15.8515625" style="57" customWidth="1"/>
    <col min="9" max="9" width="14.28125" style="57" customWidth="1"/>
    <col min="10" max="10" width="1.1484375" style="57" customWidth="1"/>
    <col min="11" max="11" width="14.7109375" style="57" customWidth="1"/>
    <col min="12" max="12" width="1.1484375" style="57" customWidth="1"/>
    <col min="13" max="13" width="14.57421875" style="57" customWidth="1"/>
    <col min="14" max="16384" width="9.140625" style="57" customWidth="1"/>
  </cols>
  <sheetData>
    <row r="1" spans="1:5" ht="25.5" customHeight="1">
      <c r="A1" s="247" t="s">
        <v>113</v>
      </c>
      <c r="B1" s="247"/>
      <c r="C1" s="247"/>
      <c r="D1" s="247"/>
      <c r="E1" s="247"/>
    </row>
    <row r="2" spans="1:5" ht="27" customHeight="1">
      <c r="A2" s="16"/>
      <c r="B2" s="214" t="s">
        <v>385</v>
      </c>
      <c r="C2" s="236" t="s">
        <v>383</v>
      </c>
      <c r="D2" s="237" t="s">
        <v>384</v>
      </c>
      <c r="E2" s="238" t="s">
        <v>382</v>
      </c>
    </row>
    <row r="3" spans="1:5" ht="23.25" customHeight="1" hidden="1">
      <c r="A3" s="125"/>
      <c r="B3" s="126"/>
      <c r="C3" s="155"/>
      <c r="D3" s="155"/>
      <c r="E3" s="155"/>
    </row>
    <row r="4" spans="1:13" s="94" customFormat="1" ht="22.5" customHeight="1">
      <c r="A4" s="108" t="s">
        <v>169</v>
      </c>
      <c r="B4" s="165" t="s">
        <v>114</v>
      </c>
      <c r="C4" s="142">
        <f>C6+C78+C100+C112+C358</f>
        <v>2397755000</v>
      </c>
      <c r="D4" s="142">
        <f>D6+D78+D100+D112+D358</f>
        <v>790757266.25</v>
      </c>
      <c r="E4" s="153">
        <f>D4/C4*100</f>
        <v>32.97906859750058</v>
      </c>
      <c r="F4" s="45"/>
      <c r="G4" s="45"/>
      <c r="H4" s="45"/>
      <c r="I4" s="45"/>
      <c r="J4" s="98"/>
      <c r="K4" s="45"/>
      <c r="M4" s="45"/>
    </row>
    <row r="5" spans="1:11" s="94" customFormat="1" ht="12.75" customHeight="1">
      <c r="A5" s="108"/>
      <c r="B5" s="165"/>
      <c r="C5" s="142"/>
      <c r="D5" s="142"/>
      <c r="E5" s="153"/>
      <c r="F5" s="45"/>
      <c r="G5" s="45"/>
      <c r="H5" s="45"/>
      <c r="I5" s="45"/>
      <c r="J5" s="98"/>
      <c r="K5" s="45"/>
    </row>
    <row r="6" spans="1:9" s="162" customFormat="1" ht="12.75">
      <c r="A6" s="166">
        <v>100</v>
      </c>
      <c r="B6" s="107" t="s">
        <v>143</v>
      </c>
      <c r="C6" s="142">
        <f>C8+C54+C63+C72</f>
        <v>188700000</v>
      </c>
      <c r="D6" s="142">
        <f>D8+D54+D63+D72</f>
        <v>78326779</v>
      </c>
      <c r="E6" s="153">
        <f aca="true" t="shared" si="0" ref="E6:E68">D6/C6*100</f>
        <v>41.50862692103869</v>
      </c>
      <c r="I6" s="192"/>
    </row>
    <row r="7" spans="1:5" ht="12.75">
      <c r="A7" s="174"/>
      <c r="B7" s="97"/>
      <c r="C7" s="142"/>
      <c r="D7" s="142"/>
      <c r="E7" s="153"/>
    </row>
    <row r="8" spans="1:5" ht="12.75">
      <c r="A8" s="159" t="s">
        <v>98</v>
      </c>
      <c r="B8" s="100" t="s">
        <v>99</v>
      </c>
      <c r="C8" s="168">
        <f>C10+C20+C46+C50</f>
        <v>177000000</v>
      </c>
      <c r="D8" s="168">
        <f>D10+D20+D46+D50</f>
        <v>76920918</v>
      </c>
      <c r="E8" s="153">
        <f t="shared" si="0"/>
        <v>43.458145762711865</v>
      </c>
    </row>
    <row r="9" spans="1:5" ht="12.75" hidden="1">
      <c r="A9" s="175">
        <v>3</v>
      </c>
      <c r="B9" s="100" t="s">
        <v>60</v>
      </c>
      <c r="C9" s="168">
        <f>C10+C20+C46+C50</f>
        <v>177000000</v>
      </c>
      <c r="D9" s="168"/>
      <c r="E9" s="153">
        <f t="shared" si="0"/>
        <v>0</v>
      </c>
    </row>
    <row r="10" spans="1:5" ht="12.75">
      <c r="A10" s="175">
        <v>31</v>
      </c>
      <c r="B10" s="100" t="s">
        <v>61</v>
      </c>
      <c r="C10" s="168">
        <f>C11+C15+C17</f>
        <v>121200000</v>
      </c>
      <c r="D10" s="168">
        <f>D11+D15+D17</f>
        <v>55669728</v>
      </c>
      <c r="E10" s="153">
        <f t="shared" si="0"/>
        <v>45.93211881188119</v>
      </c>
    </row>
    <row r="11" spans="1:5" ht="12.75">
      <c r="A11" s="175">
        <v>311</v>
      </c>
      <c r="B11" s="100" t="s">
        <v>267</v>
      </c>
      <c r="C11" s="168">
        <f>SUM(C12:C14)</f>
        <v>99700000</v>
      </c>
      <c r="D11" s="168">
        <f>SUM(D12:D14)</f>
        <v>47222984</v>
      </c>
      <c r="E11" s="153">
        <f t="shared" si="0"/>
        <v>47.36507923771314</v>
      </c>
    </row>
    <row r="12" spans="1:5" ht="12.75">
      <c r="A12" s="176">
        <v>3111</v>
      </c>
      <c r="B12" s="101" t="s">
        <v>62</v>
      </c>
      <c r="C12" s="202">
        <v>99000000</v>
      </c>
      <c r="D12" s="152">
        <v>46858627</v>
      </c>
      <c r="E12" s="200">
        <f t="shared" si="0"/>
        <v>47.331946464646464</v>
      </c>
    </row>
    <row r="13" spans="1:8" ht="12.75">
      <c r="A13" s="176">
        <v>3113</v>
      </c>
      <c r="B13" s="101" t="s">
        <v>192</v>
      </c>
      <c r="C13" s="202">
        <v>250000</v>
      </c>
      <c r="D13" s="152">
        <v>167257</v>
      </c>
      <c r="E13" s="200">
        <f t="shared" si="0"/>
        <v>66.9028</v>
      </c>
      <c r="H13" s="60"/>
    </row>
    <row r="14" spans="1:5" ht="12.75">
      <c r="A14" s="176">
        <v>3114</v>
      </c>
      <c r="B14" s="101" t="s">
        <v>64</v>
      </c>
      <c r="C14" s="202">
        <v>450000</v>
      </c>
      <c r="D14" s="152">
        <v>197100</v>
      </c>
      <c r="E14" s="200">
        <f t="shared" si="0"/>
        <v>43.8</v>
      </c>
    </row>
    <row r="15" spans="1:5" ht="12.75">
      <c r="A15" s="175">
        <v>312</v>
      </c>
      <c r="B15" s="100" t="s">
        <v>65</v>
      </c>
      <c r="C15" s="204">
        <f>C16</f>
        <v>4000000</v>
      </c>
      <c r="D15" s="168">
        <f>D16</f>
        <v>636214</v>
      </c>
      <c r="E15" s="200">
        <f t="shared" si="0"/>
        <v>15.905349999999999</v>
      </c>
    </row>
    <row r="16" spans="1:5" ht="12.75">
      <c r="A16" s="177">
        <v>3121</v>
      </c>
      <c r="B16" s="36" t="s">
        <v>65</v>
      </c>
      <c r="C16" s="202">
        <v>4000000</v>
      </c>
      <c r="D16" s="145">
        <v>636214</v>
      </c>
      <c r="E16" s="200">
        <f t="shared" si="0"/>
        <v>15.905349999999999</v>
      </c>
    </row>
    <row r="17" spans="1:5" ht="12.75">
      <c r="A17" s="175">
        <v>313</v>
      </c>
      <c r="B17" s="100" t="s">
        <v>66</v>
      </c>
      <c r="C17" s="168">
        <f>SUM(C18:C19)</f>
        <v>17500000</v>
      </c>
      <c r="D17" s="168">
        <f>D18+D19</f>
        <v>7810530</v>
      </c>
      <c r="E17" s="153">
        <f t="shared" si="0"/>
        <v>44.6316</v>
      </c>
    </row>
    <row r="18" spans="1:5" ht="12.75">
      <c r="A18" s="177">
        <v>3132</v>
      </c>
      <c r="B18" s="36" t="s">
        <v>265</v>
      </c>
      <c r="C18" s="199">
        <v>15700000</v>
      </c>
      <c r="D18" s="145">
        <v>6966141</v>
      </c>
      <c r="E18" s="200">
        <f t="shared" si="0"/>
        <v>44.37032484076433</v>
      </c>
    </row>
    <row r="19" spans="1:5" ht="12.75">
      <c r="A19" s="177">
        <v>3133</v>
      </c>
      <c r="B19" s="36" t="s">
        <v>266</v>
      </c>
      <c r="C19" s="199">
        <v>1800000</v>
      </c>
      <c r="D19" s="145">
        <v>844389</v>
      </c>
      <c r="E19" s="200">
        <f t="shared" si="0"/>
        <v>46.9105</v>
      </c>
    </row>
    <row r="20" spans="1:5" s="58" customFormat="1" ht="12.75">
      <c r="A20" s="175">
        <v>32</v>
      </c>
      <c r="B20" s="105" t="s">
        <v>2</v>
      </c>
      <c r="C20" s="168">
        <f>C21+C25+C30+C39</f>
        <v>53250000</v>
      </c>
      <c r="D20" s="168">
        <f>D21+D25+D30+D39</f>
        <v>20888504</v>
      </c>
      <c r="E20" s="153">
        <f t="shared" si="0"/>
        <v>39.227237558685445</v>
      </c>
    </row>
    <row r="21" spans="1:5" ht="12.75">
      <c r="A21" s="175">
        <v>321</v>
      </c>
      <c r="B21" s="100" t="s">
        <v>6</v>
      </c>
      <c r="C21" s="168">
        <f>SUM(C22:C24)</f>
        <v>7500000</v>
      </c>
      <c r="D21" s="168">
        <f>SUM(D22:D24)</f>
        <v>3424588</v>
      </c>
      <c r="E21" s="153">
        <f t="shared" si="0"/>
        <v>45.66117333333333</v>
      </c>
    </row>
    <row r="22" spans="1:7" ht="12.75">
      <c r="A22" s="177">
        <v>3211</v>
      </c>
      <c r="B22" s="37" t="s">
        <v>67</v>
      </c>
      <c r="C22" s="199">
        <v>2000000</v>
      </c>
      <c r="D22" s="145">
        <v>858581</v>
      </c>
      <c r="E22" s="200">
        <f t="shared" si="0"/>
        <v>42.929050000000004</v>
      </c>
      <c r="F22" s="149"/>
      <c r="G22" s="149"/>
    </row>
    <row r="23" spans="1:7" ht="12.75">
      <c r="A23" s="177">
        <v>3212</v>
      </c>
      <c r="B23" s="37" t="s">
        <v>68</v>
      </c>
      <c r="C23" s="199">
        <v>4000000</v>
      </c>
      <c r="D23" s="145">
        <v>1954396</v>
      </c>
      <c r="E23" s="200">
        <f t="shared" si="0"/>
        <v>48.8599</v>
      </c>
      <c r="F23" s="149"/>
      <c r="G23" s="149"/>
    </row>
    <row r="24" spans="1:7" ht="12.75">
      <c r="A24" s="178" t="s">
        <v>4</v>
      </c>
      <c r="B24" s="14" t="s">
        <v>5</v>
      </c>
      <c r="C24" s="199">
        <v>1500000</v>
      </c>
      <c r="D24" s="145">
        <v>611611</v>
      </c>
      <c r="E24" s="200">
        <f t="shared" si="0"/>
        <v>40.77406666666666</v>
      </c>
      <c r="F24" s="149"/>
      <c r="G24" s="149"/>
    </row>
    <row r="25" spans="1:5" ht="12.75">
      <c r="A25" s="175">
        <v>322</v>
      </c>
      <c r="B25" s="100" t="s">
        <v>69</v>
      </c>
      <c r="C25" s="168">
        <f>SUM(C26:C29)</f>
        <v>8300000</v>
      </c>
      <c r="D25" s="168">
        <f>SUM(D26:D29)</f>
        <v>3589287</v>
      </c>
      <c r="E25" s="153">
        <f t="shared" si="0"/>
        <v>43.24442168674699</v>
      </c>
    </row>
    <row r="26" spans="1:5" ht="12.75">
      <c r="A26" s="179">
        <v>3221</v>
      </c>
      <c r="B26" s="101" t="s">
        <v>70</v>
      </c>
      <c r="C26" s="202">
        <v>2000000</v>
      </c>
      <c r="D26" s="152">
        <v>829067</v>
      </c>
      <c r="E26" s="200">
        <f t="shared" si="0"/>
        <v>41.45335</v>
      </c>
    </row>
    <row r="27" spans="1:5" ht="12.75">
      <c r="A27" s="179">
        <v>3223</v>
      </c>
      <c r="B27" s="101" t="s">
        <v>72</v>
      </c>
      <c r="C27" s="202">
        <v>5700000</v>
      </c>
      <c r="D27" s="152">
        <v>2572488</v>
      </c>
      <c r="E27" s="200">
        <f t="shared" si="0"/>
        <v>45.13136842105263</v>
      </c>
    </row>
    <row r="28" spans="1:5" ht="12.75">
      <c r="A28" s="179">
        <v>3224</v>
      </c>
      <c r="B28" s="103" t="s">
        <v>7</v>
      </c>
      <c r="C28" s="202">
        <v>200000</v>
      </c>
      <c r="D28" s="152">
        <v>69726</v>
      </c>
      <c r="E28" s="200">
        <f t="shared" si="0"/>
        <v>34.863</v>
      </c>
    </row>
    <row r="29" spans="1:5" ht="12.75">
      <c r="A29" s="179" t="s">
        <v>8</v>
      </c>
      <c r="B29" s="103" t="s">
        <v>9</v>
      </c>
      <c r="C29" s="202">
        <v>400000</v>
      </c>
      <c r="D29" s="152">
        <v>118006</v>
      </c>
      <c r="E29" s="200">
        <f t="shared" si="0"/>
        <v>29.501500000000004</v>
      </c>
    </row>
    <row r="30" spans="1:5" ht="12.75">
      <c r="A30" s="175">
        <v>323</v>
      </c>
      <c r="B30" s="100" t="s">
        <v>10</v>
      </c>
      <c r="C30" s="168">
        <f>SUM(C31:C38)</f>
        <v>30950000</v>
      </c>
      <c r="D30" s="168">
        <f>SUM(D31:D38)</f>
        <v>11612561</v>
      </c>
      <c r="E30" s="153">
        <f t="shared" si="0"/>
        <v>37.52039095315024</v>
      </c>
    </row>
    <row r="31" spans="1:5" ht="12.75">
      <c r="A31" s="176">
        <v>3231</v>
      </c>
      <c r="B31" s="119" t="s">
        <v>73</v>
      </c>
      <c r="C31" s="202">
        <v>5000000</v>
      </c>
      <c r="D31" s="152">
        <v>2319515</v>
      </c>
      <c r="E31" s="200">
        <f t="shared" si="0"/>
        <v>46.3903</v>
      </c>
    </row>
    <row r="32" spans="1:5" ht="12.75">
      <c r="A32" s="176">
        <v>3232</v>
      </c>
      <c r="B32" s="103" t="s">
        <v>11</v>
      </c>
      <c r="C32" s="202">
        <v>17000000</v>
      </c>
      <c r="D32" s="152">
        <v>6461804</v>
      </c>
      <c r="E32" s="200">
        <f t="shared" si="0"/>
        <v>38.010611764705885</v>
      </c>
    </row>
    <row r="33" spans="1:5" ht="12.75">
      <c r="A33" s="176">
        <v>3233</v>
      </c>
      <c r="B33" s="102" t="s">
        <v>74</v>
      </c>
      <c r="C33" s="202">
        <v>700000</v>
      </c>
      <c r="D33" s="152">
        <v>134943</v>
      </c>
      <c r="E33" s="200">
        <f t="shared" si="0"/>
        <v>19.277571428571427</v>
      </c>
    </row>
    <row r="34" spans="1:5" ht="12.75">
      <c r="A34" s="176">
        <v>3234</v>
      </c>
      <c r="B34" s="102" t="s">
        <v>75</v>
      </c>
      <c r="C34" s="202">
        <v>2200000</v>
      </c>
      <c r="D34" s="152">
        <v>1141026</v>
      </c>
      <c r="E34" s="200">
        <f t="shared" si="0"/>
        <v>51.86481818181819</v>
      </c>
    </row>
    <row r="35" spans="1:5" ht="12.75">
      <c r="A35" s="176">
        <v>3235</v>
      </c>
      <c r="B35" s="102" t="s">
        <v>76</v>
      </c>
      <c r="C35" s="202">
        <v>600000</v>
      </c>
      <c r="D35" s="152">
        <v>263531</v>
      </c>
      <c r="E35" s="200">
        <f t="shared" si="0"/>
        <v>43.92183333333333</v>
      </c>
    </row>
    <row r="36" spans="1:5" ht="12.75">
      <c r="A36" s="176">
        <v>3236</v>
      </c>
      <c r="B36" s="102" t="s">
        <v>173</v>
      </c>
      <c r="C36" s="202">
        <v>750000</v>
      </c>
      <c r="D36" s="152">
        <v>349950</v>
      </c>
      <c r="E36" s="200">
        <f t="shared" si="0"/>
        <v>46.660000000000004</v>
      </c>
    </row>
    <row r="37" spans="1:5" ht="12.75">
      <c r="A37" s="176">
        <v>3237</v>
      </c>
      <c r="B37" s="103" t="s">
        <v>12</v>
      </c>
      <c r="C37" s="202">
        <v>3500000</v>
      </c>
      <c r="D37" s="152">
        <v>787721</v>
      </c>
      <c r="E37" s="200">
        <f t="shared" si="0"/>
        <v>22.506314285714286</v>
      </c>
    </row>
    <row r="38" spans="1:5" ht="12.75">
      <c r="A38" s="176">
        <v>3239</v>
      </c>
      <c r="B38" s="103" t="s">
        <v>77</v>
      </c>
      <c r="C38" s="202">
        <v>1200000</v>
      </c>
      <c r="D38" s="152">
        <v>154071</v>
      </c>
      <c r="E38" s="200">
        <f t="shared" si="0"/>
        <v>12.83925</v>
      </c>
    </row>
    <row r="39" spans="1:5" ht="12.75">
      <c r="A39" s="175">
        <v>329</v>
      </c>
      <c r="B39" s="100" t="s">
        <v>79</v>
      </c>
      <c r="C39" s="168">
        <f>SUM(C40:C45)</f>
        <v>6500000</v>
      </c>
      <c r="D39" s="168">
        <f>SUM(D40:D45)</f>
        <v>2262068</v>
      </c>
      <c r="E39" s="153">
        <f t="shared" si="0"/>
        <v>34.80104615384615</v>
      </c>
    </row>
    <row r="40" spans="1:5" ht="12.75">
      <c r="A40" s="176">
        <v>3291</v>
      </c>
      <c r="B40" s="101" t="s">
        <v>147</v>
      </c>
      <c r="C40" s="202">
        <v>300000</v>
      </c>
      <c r="D40" s="152">
        <v>102162</v>
      </c>
      <c r="E40" s="200">
        <f t="shared" si="0"/>
        <v>34.054</v>
      </c>
    </row>
    <row r="41" spans="1:5" ht="12.75">
      <c r="A41" s="176">
        <v>3292</v>
      </c>
      <c r="B41" s="101" t="s">
        <v>80</v>
      </c>
      <c r="C41" s="202">
        <v>3500000</v>
      </c>
      <c r="D41" s="152">
        <v>1150600</v>
      </c>
      <c r="E41" s="200">
        <f t="shared" si="0"/>
        <v>32.87428571428572</v>
      </c>
    </row>
    <row r="42" spans="1:5" ht="12.75">
      <c r="A42" s="176">
        <v>3293</v>
      </c>
      <c r="B42" s="101" t="s">
        <v>81</v>
      </c>
      <c r="C42" s="202">
        <v>700000</v>
      </c>
      <c r="D42" s="152">
        <v>235593</v>
      </c>
      <c r="E42" s="200">
        <f t="shared" si="0"/>
        <v>33.656142857142854</v>
      </c>
    </row>
    <row r="43" spans="1:5" ht="12.75">
      <c r="A43" s="176">
        <v>3294</v>
      </c>
      <c r="B43" s="101" t="s">
        <v>82</v>
      </c>
      <c r="C43" s="202">
        <v>300000</v>
      </c>
      <c r="D43" s="152">
        <v>121227</v>
      </c>
      <c r="E43" s="200">
        <f t="shared" si="0"/>
        <v>40.409</v>
      </c>
    </row>
    <row r="44" spans="1:5" ht="12.75">
      <c r="A44" s="176">
        <v>3295</v>
      </c>
      <c r="B44" s="101" t="s">
        <v>268</v>
      </c>
      <c r="C44" s="202">
        <v>1000000</v>
      </c>
      <c r="D44" s="152">
        <v>569920</v>
      </c>
      <c r="E44" s="200">
        <f t="shared" si="0"/>
        <v>56.992</v>
      </c>
    </row>
    <row r="45" spans="1:5" ht="12.75">
      <c r="A45" s="176">
        <v>3299</v>
      </c>
      <c r="B45" s="101" t="s">
        <v>79</v>
      </c>
      <c r="C45" s="202">
        <v>700000</v>
      </c>
      <c r="D45" s="152">
        <v>82566</v>
      </c>
      <c r="E45" s="200">
        <f t="shared" si="0"/>
        <v>11.795142857142856</v>
      </c>
    </row>
    <row r="46" spans="1:5" ht="12.75">
      <c r="A46" s="175">
        <v>34</v>
      </c>
      <c r="B46" s="100" t="s">
        <v>176</v>
      </c>
      <c r="C46" s="168">
        <f>C47</f>
        <v>1550000</v>
      </c>
      <c r="D46" s="168">
        <f>D47</f>
        <v>319190</v>
      </c>
      <c r="E46" s="153">
        <f t="shared" si="0"/>
        <v>20.592903225806452</v>
      </c>
    </row>
    <row r="47" spans="1:5" ht="12.75">
      <c r="A47" s="175">
        <v>343</v>
      </c>
      <c r="B47" s="100" t="s">
        <v>94</v>
      </c>
      <c r="C47" s="168">
        <f>SUM(C48:C49)</f>
        <v>1550000</v>
      </c>
      <c r="D47" s="168">
        <f>D48+D49</f>
        <v>319190</v>
      </c>
      <c r="E47" s="153">
        <f t="shared" si="0"/>
        <v>20.592903225806452</v>
      </c>
    </row>
    <row r="48" spans="1:5" ht="12.75">
      <c r="A48" s="174">
        <v>3431</v>
      </c>
      <c r="B48" s="104" t="s">
        <v>95</v>
      </c>
      <c r="C48" s="202">
        <v>1500000</v>
      </c>
      <c r="D48" s="152">
        <v>318086</v>
      </c>
      <c r="E48" s="200">
        <f t="shared" si="0"/>
        <v>21.20573333333333</v>
      </c>
    </row>
    <row r="49" spans="1:5" ht="12.75">
      <c r="A49" s="174">
        <v>3433</v>
      </c>
      <c r="B49" s="104" t="s">
        <v>96</v>
      </c>
      <c r="C49" s="202">
        <v>50000</v>
      </c>
      <c r="D49" s="152">
        <v>1104</v>
      </c>
      <c r="E49" s="200">
        <f t="shared" si="0"/>
        <v>2.2079999999999997</v>
      </c>
    </row>
    <row r="50" spans="1:5" ht="12.75">
      <c r="A50" s="175">
        <v>38</v>
      </c>
      <c r="B50" s="100" t="s">
        <v>269</v>
      </c>
      <c r="C50" s="168">
        <f>C51</f>
        <v>1000000</v>
      </c>
      <c r="D50" s="168">
        <f>D51</f>
        <v>43496</v>
      </c>
      <c r="E50" s="153">
        <f t="shared" si="0"/>
        <v>4.3496</v>
      </c>
    </row>
    <row r="51" spans="1:5" ht="12.75">
      <c r="A51" s="175">
        <v>381</v>
      </c>
      <c r="B51" s="100" t="s">
        <v>17</v>
      </c>
      <c r="C51" s="168">
        <f>C52</f>
        <v>1000000</v>
      </c>
      <c r="D51" s="168">
        <f>D52</f>
        <v>43496</v>
      </c>
      <c r="E51" s="153">
        <f t="shared" si="0"/>
        <v>4.3496</v>
      </c>
    </row>
    <row r="52" spans="1:5" ht="12.75">
      <c r="A52" s="179">
        <v>3811</v>
      </c>
      <c r="B52" s="101" t="s">
        <v>17</v>
      </c>
      <c r="C52" s="202">
        <v>1000000</v>
      </c>
      <c r="D52" s="152">
        <v>43496</v>
      </c>
      <c r="E52" s="200">
        <f t="shared" si="0"/>
        <v>4.3496</v>
      </c>
    </row>
    <row r="53" spans="1:5" ht="12.75">
      <c r="A53" s="179"/>
      <c r="B53" s="101"/>
      <c r="C53" s="152"/>
      <c r="D53" s="152"/>
      <c r="E53" s="153"/>
    </row>
    <row r="54" spans="1:5" ht="12.75">
      <c r="A54" s="159" t="s">
        <v>100</v>
      </c>
      <c r="B54" s="105" t="s">
        <v>101</v>
      </c>
      <c r="C54" s="168">
        <f>C55</f>
        <v>4700000</v>
      </c>
      <c r="D54" s="168">
        <f>D56</f>
        <v>1015068</v>
      </c>
      <c r="E54" s="153">
        <f t="shared" si="0"/>
        <v>21.597191489361702</v>
      </c>
    </row>
    <row r="55" spans="1:5" ht="12.75" hidden="1">
      <c r="A55" s="159">
        <v>4</v>
      </c>
      <c r="B55" s="105" t="s">
        <v>89</v>
      </c>
      <c r="C55" s="168">
        <f>C56</f>
        <v>4700000</v>
      </c>
      <c r="D55" s="168"/>
      <c r="E55" s="153">
        <f t="shared" si="0"/>
        <v>0</v>
      </c>
    </row>
    <row r="56" spans="1:5" ht="12.75">
      <c r="A56" s="159">
        <v>42</v>
      </c>
      <c r="B56" s="105" t="s">
        <v>19</v>
      </c>
      <c r="C56" s="168">
        <f>C57</f>
        <v>4700000</v>
      </c>
      <c r="D56" s="168">
        <f>D57</f>
        <v>1015068</v>
      </c>
      <c r="E56" s="153">
        <f t="shared" si="0"/>
        <v>21.597191489361702</v>
      </c>
    </row>
    <row r="57" spans="1:5" ht="12.75">
      <c r="A57" s="159">
        <v>422</v>
      </c>
      <c r="B57" s="105" t="s">
        <v>29</v>
      </c>
      <c r="C57" s="168">
        <f>SUM(C58:C61)</f>
        <v>4700000</v>
      </c>
      <c r="D57" s="168">
        <f>SUM(D58:D61)</f>
        <v>1015068</v>
      </c>
      <c r="E57" s="153">
        <f t="shared" si="0"/>
        <v>21.597191489361702</v>
      </c>
    </row>
    <row r="58" spans="1:5" ht="12.75">
      <c r="A58" s="180" t="s">
        <v>25</v>
      </c>
      <c r="B58" s="43" t="s">
        <v>26</v>
      </c>
      <c r="C58" s="202">
        <v>400000</v>
      </c>
      <c r="D58" s="152">
        <v>16801</v>
      </c>
      <c r="E58" s="200">
        <f t="shared" si="0"/>
        <v>4.20025</v>
      </c>
    </row>
    <row r="59" spans="1:5" ht="12.75">
      <c r="A59" s="179" t="s">
        <v>27</v>
      </c>
      <c r="B59" s="103" t="s">
        <v>28</v>
      </c>
      <c r="C59" s="202">
        <v>100000</v>
      </c>
      <c r="D59" s="152">
        <v>16249</v>
      </c>
      <c r="E59" s="200">
        <f t="shared" si="0"/>
        <v>16.249</v>
      </c>
    </row>
    <row r="60" spans="1:5" ht="12.75">
      <c r="A60" s="179">
        <v>4224</v>
      </c>
      <c r="B60" s="101" t="s">
        <v>164</v>
      </c>
      <c r="C60" s="202">
        <v>1300000</v>
      </c>
      <c r="D60" s="152">
        <v>602248</v>
      </c>
      <c r="E60" s="200">
        <f t="shared" si="0"/>
        <v>46.32676923076923</v>
      </c>
    </row>
    <row r="61" spans="1:5" ht="12.75">
      <c r="A61" s="179" t="s">
        <v>30</v>
      </c>
      <c r="B61" s="103" t="s">
        <v>1</v>
      </c>
      <c r="C61" s="202">
        <v>2900000</v>
      </c>
      <c r="D61" s="152">
        <v>379770</v>
      </c>
      <c r="E61" s="200">
        <f t="shared" si="0"/>
        <v>13.095517241379309</v>
      </c>
    </row>
    <row r="62" spans="1:5" ht="12.75">
      <c r="A62" s="179"/>
      <c r="B62" s="103"/>
      <c r="C62" s="152"/>
      <c r="D62" s="152"/>
      <c r="E62" s="153"/>
    </row>
    <row r="63" spans="1:5" ht="12.75">
      <c r="A63" s="159" t="s">
        <v>102</v>
      </c>
      <c r="B63" s="105" t="s">
        <v>103</v>
      </c>
      <c r="C63" s="168">
        <f>C64</f>
        <v>5000000</v>
      </c>
      <c r="D63" s="168">
        <f>D65</f>
        <v>385873</v>
      </c>
      <c r="E63" s="153">
        <f t="shared" si="0"/>
        <v>7.71746</v>
      </c>
    </row>
    <row r="64" spans="1:5" ht="12.75" hidden="1">
      <c r="A64" s="159">
        <v>4</v>
      </c>
      <c r="B64" s="105" t="s">
        <v>177</v>
      </c>
      <c r="C64" s="168">
        <f>C65</f>
        <v>5000000</v>
      </c>
      <c r="D64" s="168"/>
      <c r="E64" s="153">
        <f t="shared" si="0"/>
        <v>0</v>
      </c>
    </row>
    <row r="65" spans="1:5" ht="12.75">
      <c r="A65" s="159">
        <v>42</v>
      </c>
      <c r="B65" s="105" t="s">
        <v>178</v>
      </c>
      <c r="C65" s="168">
        <f>C66+C68</f>
        <v>5000000</v>
      </c>
      <c r="D65" s="168">
        <f>D66+D68</f>
        <v>385873</v>
      </c>
      <c r="E65" s="153">
        <f t="shared" si="0"/>
        <v>7.71746</v>
      </c>
    </row>
    <row r="66" spans="1:5" ht="12.75">
      <c r="A66" s="159">
        <v>422</v>
      </c>
      <c r="B66" s="105" t="s">
        <v>29</v>
      </c>
      <c r="C66" s="168">
        <f>C67</f>
        <v>2000000</v>
      </c>
      <c r="D66" s="168">
        <f>D67</f>
        <v>0</v>
      </c>
      <c r="E66" s="153">
        <f t="shared" si="0"/>
        <v>0</v>
      </c>
    </row>
    <row r="67" spans="1:5" ht="12.75" hidden="1">
      <c r="A67" s="180" t="s">
        <v>25</v>
      </c>
      <c r="B67" s="101" t="s">
        <v>26</v>
      </c>
      <c r="C67" s="202">
        <v>2000000</v>
      </c>
      <c r="D67" s="152">
        <v>0</v>
      </c>
      <c r="E67" s="200">
        <f t="shared" si="0"/>
        <v>0</v>
      </c>
    </row>
    <row r="68" spans="1:5" ht="12.75">
      <c r="A68" s="159">
        <v>426</v>
      </c>
      <c r="B68" s="105" t="s">
        <v>155</v>
      </c>
      <c r="C68" s="168">
        <f>C69</f>
        <v>3000000</v>
      </c>
      <c r="D68" s="168">
        <f>D69</f>
        <v>385873</v>
      </c>
      <c r="E68" s="153">
        <f t="shared" si="0"/>
        <v>12.862433333333334</v>
      </c>
    </row>
    <row r="69" spans="1:5" ht="12.75">
      <c r="A69" s="179">
        <v>4262</v>
      </c>
      <c r="B69" s="44" t="s">
        <v>154</v>
      </c>
      <c r="C69" s="202">
        <v>3000000</v>
      </c>
      <c r="D69" s="152">
        <v>385873</v>
      </c>
      <c r="E69" s="200">
        <f aca="true" t="shared" si="1" ref="E69:E132">D69/C69*100</f>
        <v>12.862433333333334</v>
      </c>
    </row>
    <row r="70" spans="1:5" ht="12.75" hidden="1">
      <c r="A70" s="159">
        <v>4</v>
      </c>
      <c r="B70" s="105" t="s">
        <v>177</v>
      </c>
      <c r="C70" s="168" t="e">
        <f>#REF!</f>
        <v>#REF!</v>
      </c>
      <c r="D70" s="168"/>
      <c r="E70" s="153" t="e">
        <f t="shared" si="1"/>
        <v>#REF!</v>
      </c>
    </row>
    <row r="71" spans="1:5" ht="12.75">
      <c r="A71" s="179"/>
      <c r="B71" s="103"/>
      <c r="C71" s="152"/>
      <c r="D71" s="152"/>
      <c r="E71" s="153"/>
    </row>
    <row r="72" spans="1:5" ht="12.75">
      <c r="A72" s="159" t="s">
        <v>108</v>
      </c>
      <c r="B72" s="105" t="s">
        <v>109</v>
      </c>
      <c r="C72" s="168">
        <f>C73</f>
        <v>2000000</v>
      </c>
      <c r="D72" s="168">
        <f>D74</f>
        <v>4920</v>
      </c>
      <c r="E72" s="153">
        <f t="shared" si="1"/>
        <v>0.246</v>
      </c>
    </row>
    <row r="73" spans="1:5" ht="12.75" hidden="1">
      <c r="A73" s="159">
        <v>4</v>
      </c>
      <c r="B73" s="105" t="s">
        <v>177</v>
      </c>
      <c r="C73" s="168">
        <f>C74</f>
        <v>2000000</v>
      </c>
      <c r="D73" s="168"/>
      <c r="E73" s="153">
        <f t="shared" si="1"/>
        <v>0</v>
      </c>
    </row>
    <row r="74" spans="1:5" ht="12.75">
      <c r="A74" s="159">
        <v>42</v>
      </c>
      <c r="B74" s="105" t="s">
        <v>19</v>
      </c>
      <c r="C74" s="168">
        <f>C75</f>
        <v>2000000</v>
      </c>
      <c r="D74" s="168">
        <f>D75</f>
        <v>4920</v>
      </c>
      <c r="E74" s="153">
        <f t="shared" si="1"/>
        <v>0.246</v>
      </c>
    </row>
    <row r="75" spans="1:5" ht="12.75">
      <c r="A75" s="159">
        <v>421</v>
      </c>
      <c r="B75" s="105" t="s">
        <v>20</v>
      </c>
      <c r="C75" s="168">
        <f>C76</f>
        <v>2000000</v>
      </c>
      <c r="D75" s="168">
        <f>D76</f>
        <v>4920</v>
      </c>
      <c r="E75" s="153">
        <f t="shared" si="1"/>
        <v>0.246</v>
      </c>
    </row>
    <row r="76" spans="1:5" ht="12.75">
      <c r="A76" s="179" t="s">
        <v>21</v>
      </c>
      <c r="B76" s="103" t="s">
        <v>22</v>
      </c>
      <c r="C76" s="202">
        <v>2000000</v>
      </c>
      <c r="D76" s="152">
        <v>4920</v>
      </c>
      <c r="E76" s="200">
        <f t="shared" si="1"/>
        <v>0.246</v>
      </c>
    </row>
    <row r="77" spans="1:5" ht="12.75">
      <c r="A77" s="179"/>
      <c r="B77" s="102"/>
      <c r="C77" s="152"/>
      <c r="D77" s="152"/>
      <c r="E77" s="153"/>
    </row>
    <row r="78" spans="1:5" s="162" customFormat="1" ht="12.75">
      <c r="A78" s="161">
        <v>101</v>
      </c>
      <c r="B78" s="100" t="s">
        <v>142</v>
      </c>
      <c r="C78" s="142">
        <f>C80+C90</f>
        <v>228500000</v>
      </c>
      <c r="D78" s="142">
        <f>D80+D90</f>
        <v>65444109</v>
      </c>
      <c r="E78" s="153">
        <f t="shared" si="1"/>
        <v>28.640747921225383</v>
      </c>
    </row>
    <row r="79" spans="1:5" ht="12.75">
      <c r="A79" s="160"/>
      <c r="B79" s="105"/>
      <c r="C79" s="152"/>
      <c r="D79" s="152"/>
      <c r="E79" s="153"/>
    </row>
    <row r="80" spans="1:5" s="163" customFormat="1" ht="25.5">
      <c r="A80" s="106" t="s">
        <v>104</v>
      </c>
      <c r="B80" s="75" t="s">
        <v>105</v>
      </c>
      <c r="C80" s="168">
        <f>C81+C85</f>
        <v>36030000</v>
      </c>
      <c r="D80" s="168">
        <f>D82+D86</f>
        <v>19933799</v>
      </c>
      <c r="E80" s="153">
        <f t="shared" si="1"/>
        <v>55.3255592561754</v>
      </c>
    </row>
    <row r="81" spans="1:5" ht="12.75" hidden="1">
      <c r="A81" s="159">
        <v>3</v>
      </c>
      <c r="B81" s="100" t="s">
        <v>60</v>
      </c>
      <c r="C81" s="168">
        <f>C82</f>
        <v>2430000</v>
      </c>
      <c r="D81" s="168"/>
      <c r="E81" s="153">
        <f t="shared" si="1"/>
        <v>0</v>
      </c>
    </row>
    <row r="82" spans="1:5" ht="12.75">
      <c r="A82" s="159">
        <v>34</v>
      </c>
      <c r="B82" s="100" t="s">
        <v>15</v>
      </c>
      <c r="C82" s="168">
        <f>C83</f>
        <v>2430000</v>
      </c>
      <c r="D82" s="168">
        <f>D83</f>
        <v>1368768</v>
      </c>
      <c r="E82" s="153">
        <f t="shared" si="1"/>
        <v>56.3279012345679</v>
      </c>
    </row>
    <row r="83" spans="1:5" ht="12.75">
      <c r="A83" s="159">
        <v>342</v>
      </c>
      <c r="B83" s="100" t="s">
        <v>270</v>
      </c>
      <c r="C83" s="168">
        <f>C84</f>
        <v>2430000</v>
      </c>
      <c r="D83" s="168">
        <f>D84</f>
        <v>1368768</v>
      </c>
      <c r="E83" s="153">
        <f t="shared" si="1"/>
        <v>56.3279012345679</v>
      </c>
    </row>
    <row r="84" spans="1:5" ht="25.5">
      <c r="A84" s="179" t="s">
        <v>14</v>
      </c>
      <c r="B84" s="99" t="s">
        <v>271</v>
      </c>
      <c r="C84" s="202">
        <v>2430000</v>
      </c>
      <c r="D84" s="152">
        <v>1368768</v>
      </c>
      <c r="E84" s="200">
        <f t="shared" si="1"/>
        <v>56.3279012345679</v>
      </c>
    </row>
    <row r="85" spans="1:5" ht="12.75" hidden="1">
      <c r="A85" s="159">
        <v>5</v>
      </c>
      <c r="B85" s="100" t="s">
        <v>179</v>
      </c>
      <c r="C85" s="168">
        <f>C86</f>
        <v>33600000</v>
      </c>
      <c r="D85" s="168"/>
      <c r="E85" s="153">
        <f t="shared" si="1"/>
        <v>0</v>
      </c>
    </row>
    <row r="86" spans="1:5" ht="12.75">
      <c r="A86" s="159">
        <v>54</v>
      </c>
      <c r="B86" s="100" t="s">
        <v>273</v>
      </c>
      <c r="C86" s="168">
        <f>C87</f>
        <v>33600000</v>
      </c>
      <c r="D86" s="168">
        <f>D87</f>
        <v>18565031</v>
      </c>
      <c r="E86" s="153">
        <f t="shared" si="1"/>
        <v>55.25306845238095</v>
      </c>
    </row>
    <row r="87" spans="1:5" ht="25.5">
      <c r="A87" s="159">
        <v>542</v>
      </c>
      <c r="B87" s="100" t="s">
        <v>274</v>
      </c>
      <c r="C87" s="168">
        <f>C88</f>
        <v>33600000</v>
      </c>
      <c r="D87" s="168">
        <f>D88</f>
        <v>18565031</v>
      </c>
      <c r="E87" s="153">
        <f t="shared" si="1"/>
        <v>55.25306845238095</v>
      </c>
    </row>
    <row r="88" spans="1:5" ht="12.75" customHeight="1">
      <c r="A88" s="174">
        <v>5422</v>
      </c>
      <c r="B88" s="34" t="s">
        <v>275</v>
      </c>
      <c r="C88" s="202">
        <v>33600000</v>
      </c>
      <c r="D88" s="152">
        <v>18565031</v>
      </c>
      <c r="E88" s="200">
        <f t="shared" si="1"/>
        <v>55.25306845238095</v>
      </c>
    </row>
    <row r="89" spans="1:5" ht="12.75">
      <c r="A89" s="179"/>
      <c r="B89" s="103"/>
      <c r="C89" s="168"/>
      <c r="D89" s="168"/>
      <c r="E89" s="153"/>
    </row>
    <row r="90" spans="1:5" s="163" customFormat="1" ht="25.5">
      <c r="A90" s="106" t="s">
        <v>107</v>
      </c>
      <c r="B90" s="75" t="s">
        <v>106</v>
      </c>
      <c r="C90" s="168">
        <f>C91+C95</f>
        <v>192470000</v>
      </c>
      <c r="D90" s="168">
        <f>D92+D96</f>
        <v>45510310</v>
      </c>
      <c r="E90" s="153">
        <f t="shared" si="1"/>
        <v>23.645404478620044</v>
      </c>
    </row>
    <row r="91" spans="1:5" ht="12.75" hidden="1">
      <c r="A91" s="159">
        <v>3</v>
      </c>
      <c r="B91" s="100" t="s">
        <v>60</v>
      </c>
      <c r="C91" s="168">
        <f>C92</f>
        <v>43270000</v>
      </c>
      <c r="D91" s="168"/>
      <c r="E91" s="153">
        <f t="shared" si="1"/>
        <v>0</v>
      </c>
    </row>
    <row r="92" spans="1:5" ht="12.75">
      <c r="A92" s="159">
        <v>34</v>
      </c>
      <c r="B92" s="100" t="s">
        <v>15</v>
      </c>
      <c r="C92" s="168">
        <f>C93</f>
        <v>43270000</v>
      </c>
      <c r="D92" s="168">
        <f>D93</f>
        <v>22397368</v>
      </c>
      <c r="E92" s="153">
        <f t="shared" si="1"/>
        <v>51.76188583314074</v>
      </c>
    </row>
    <row r="93" spans="1:5" ht="12.75">
      <c r="A93" s="159">
        <v>342</v>
      </c>
      <c r="B93" s="100" t="s">
        <v>13</v>
      </c>
      <c r="C93" s="168">
        <f>C94</f>
        <v>43270000</v>
      </c>
      <c r="D93" s="168">
        <f>D94</f>
        <v>22397368</v>
      </c>
      <c r="E93" s="153">
        <f t="shared" si="1"/>
        <v>51.76188583314074</v>
      </c>
    </row>
    <row r="94" spans="1:5" ht="25.5">
      <c r="A94" s="179" t="s">
        <v>78</v>
      </c>
      <c r="B94" s="99" t="s">
        <v>272</v>
      </c>
      <c r="C94" s="202">
        <v>43270000</v>
      </c>
      <c r="D94" s="152">
        <v>22397368</v>
      </c>
      <c r="E94" s="200">
        <f t="shared" si="1"/>
        <v>51.76188583314074</v>
      </c>
    </row>
    <row r="95" spans="1:5" ht="12.75" hidden="1">
      <c r="A95" s="181">
        <v>5</v>
      </c>
      <c r="B95" s="100" t="s">
        <v>179</v>
      </c>
      <c r="C95" s="168">
        <f>C96</f>
        <v>149200000</v>
      </c>
      <c r="D95" s="168"/>
      <c r="E95" s="153">
        <f t="shared" si="1"/>
        <v>0</v>
      </c>
    </row>
    <row r="96" spans="1:5" ht="12.75">
      <c r="A96" s="159">
        <v>54</v>
      </c>
      <c r="B96" s="100" t="s">
        <v>273</v>
      </c>
      <c r="C96" s="168">
        <f>C97</f>
        <v>149200000</v>
      </c>
      <c r="D96" s="168">
        <f>D97</f>
        <v>23112942</v>
      </c>
      <c r="E96" s="153">
        <f t="shared" si="1"/>
        <v>15.491247989276138</v>
      </c>
    </row>
    <row r="97" spans="1:5" ht="25.5">
      <c r="A97" s="159">
        <v>544</v>
      </c>
      <c r="B97" s="100" t="s">
        <v>276</v>
      </c>
      <c r="C97" s="168">
        <f>C98</f>
        <v>149200000</v>
      </c>
      <c r="D97" s="168">
        <f>D98</f>
        <v>23112942</v>
      </c>
      <c r="E97" s="153">
        <f t="shared" si="1"/>
        <v>15.491247989276138</v>
      </c>
    </row>
    <row r="98" spans="1:5" ht="25.5">
      <c r="A98" s="174">
        <v>5443</v>
      </c>
      <c r="B98" s="34" t="s">
        <v>277</v>
      </c>
      <c r="C98" s="202">
        <v>149200000</v>
      </c>
      <c r="D98" s="152">
        <v>23112942</v>
      </c>
      <c r="E98" s="200">
        <f t="shared" si="1"/>
        <v>15.491247989276138</v>
      </c>
    </row>
    <row r="99" spans="1:5" ht="12.75">
      <c r="A99" s="179"/>
      <c r="B99" s="103"/>
      <c r="C99" s="168"/>
      <c r="D99" s="168"/>
      <c r="E99" s="153"/>
    </row>
    <row r="100" spans="1:5" s="162" customFormat="1" ht="12.75">
      <c r="A100" s="161">
        <v>102</v>
      </c>
      <c r="B100" s="100" t="s">
        <v>110</v>
      </c>
      <c r="C100" s="142">
        <f>C102</f>
        <v>49500000</v>
      </c>
      <c r="D100" s="142">
        <f>D102</f>
        <v>7563984</v>
      </c>
      <c r="E100" s="153">
        <f t="shared" si="1"/>
        <v>15.280775757575757</v>
      </c>
    </row>
    <row r="101" spans="1:5" ht="12.75">
      <c r="A101" s="179"/>
      <c r="B101" s="103"/>
      <c r="C101" s="152"/>
      <c r="D101" s="152"/>
      <c r="E101" s="153"/>
    </row>
    <row r="102" spans="1:5" s="163" customFormat="1" ht="25.5">
      <c r="A102" s="106" t="s">
        <v>148</v>
      </c>
      <c r="B102" s="75" t="s">
        <v>111</v>
      </c>
      <c r="C102" s="168">
        <f>C103+C107</f>
        <v>49500000</v>
      </c>
      <c r="D102" s="168">
        <f>D104+D108</f>
        <v>7563984</v>
      </c>
      <c r="E102" s="153">
        <f t="shared" si="1"/>
        <v>15.280775757575757</v>
      </c>
    </row>
    <row r="103" spans="1:5" ht="12.75" hidden="1">
      <c r="A103" s="159">
        <v>3</v>
      </c>
      <c r="B103" s="100" t="s">
        <v>60</v>
      </c>
      <c r="C103" s="168">
        <f>C104</f>
        <v>17300000</v>
      </c>
      <c r="D103" s="168"/>
      <c r="E103" s="153">
        <f t="shared" si="1"/>
        <v>0</v>
      </c>
    </row>
    <row r="104" spans="1:5" ht="12.75">
      <c r="A104" s="159">
        <v>34</v>
      </c>
      <c r="B104" s="100" t="s">
        <v>15</v>
      </c>
      <c r="C104" s="168">
        <f>C105</f>
        <v>17300000</v>
      </c>
      <c r="D104" s="168">
        <f>D105</f>
        <v>486093</v>
      </c>
      <c r="E104" s="153">
        <f t="shared" si="1"/>
        <v>2.80978612716763</v>
      </c>
    </row>
    <row r="105" spans="1:5" ht="12.75">
      <c r="A105" s="159">
        <v>342</v>
      </c>
      <c r="B105" s="100" t="s">
        <v>13</v>
      </c>
      <c r="C105" s="168">
        <f>C106</f>
        <v>17300000</v>
      </c>
      <c r="D105" s="168">
        <f>D106</f>
        <v>486093</v>
      </c>
      <c r="E105" s="153">
        <f t="shared" si="1"/>
        <v>2.80978612716763</v>
      </c>
    </row>
    <row r="106" spans="1:5" ht="25.5">
      <c r="A106" s="179" t="s">
        <v>78</v>
      </c>
      <c r="B106" s="104" t="s">
        <v>272</v>
      </c>
      <c r="C106" s="202">
        <v>17300000</v>
      </c>
      <c r="D106" s="152">
        <v>486093</v>
      </c>
      <c r="E106" s="200">
        <f t="shared" si="1"/>
        <v>2.80978612716763</v>
      </c>
    </row>
    <row r="107" spans="1:5" ht="12.75" hidden="1">
      <c r="A107" s="159">
        <v>5</v>
      </c>
      <c r="B107" s="100" t="s">
        <v>179</v>
      </c>
      <c r="C107" s="168">
        <f>C108</f>
        <v>32200000</v>
      </c>
      <c r="D107" s="168"/>
      <c r="E107" s="153">
        <f t="shared" si="1"/>
        <v>0</v>
      </c>
    </row>
    <row r="108" spans="1:5" ht="12.75">
      <c r="A108" s="159">
        <v>54</v>
      </c>
      <c r="B108" s="100" t="s">
        <v>92</v>
      </c>
      <c r="C108" s="168">
        <f>C109</f>
        <v>32200000</v>
      </c>
      <c r="D108" s="168">
        <f>D109</f>
        <v>7077891</v>
      </c>
      <c r="E108" s="153">
        <f t="shared" si="1"/>
        <v>21.98102795031056</v>
      </c>
    </row>
    <row r="109" spans="1:5" ht="25.5">
      <c r="A109" s="159">
        <v>544</v>
      </c>
      <c r="B109" s="100" t="s">
        <v>276</v>
      </c>
      <c r="C109" s="168">
        <f>C110</f>
        <v>32200000</v>
      </c>
      <c r="D109" s="168">
        <f>D110</f>
        <v>7077891</v>
      </c>
      <c r="E109" s="153">
        <f t="shared" si="1"/>
        <v>21.98102795031056</v>
      </c>
    </row>
    <row r="110" spans="1:5" ht="12.75">
      <c r="A110" s="174">
        <v>5446</v>
      </c>
      <c r="B110" s="34" t="s">
        <v>278</v>
      </c>
      <c r="C110" s="202">
        <v>32200000</v>
      </c>
      <c r="D110" s="152">
        <v>7077891</v>
      </c>
      <c r="E110" s="200">
        <f t="shared" si="1"/>
        <v>21.98102795031056</v>
      </c>
    </row>
    <row r="111" spans="1:5" ht="12.75">
      <c r="A111" s="179"/>
      <c r="B111" s="103"/>
      <c r="C111" s="168"/>
      <c r="D111" s="168"/>
      <c r="E111" s="153"/>
    </row>
    <row r="112" spans="1:5" s="162" customFormat="1" ht="25.5">
      <c r="A112" s="164">
        <v>103</v>
      </c>
      <c r="B112" s="100" t="s">
        <v>115</v>
      </c>
      <c r="C112" s="142">
        <f>C115+C134+C153+C170+C176+C182+C188+C194+C200+C206+C212+C218+C224+C230+C236+C242+C248+C254+C260+C266+C272+C277+C283+C290+C297+C303+C320+C339+C349</f>
        <v>783300000</v>
      </c>
      <c r="D112" s="142">
        <f>D115+D134+D153+D170+D176+D182+D188+D194+D200+D206+D212+D218+D224+D230+D236+D242+D248+D254+D260+D266+D272+D277+D283+D290+D297+D303+D320+D339+D349</f>
        <v>303497884.25</v>
      </c>
      <c r="E112" s="153">
        <f t="shared" si="1"/>
        <v>38.74605952380952</v>
      </c>
    </row>
    <row r="113" spans="1:5" ht="12.75" hidden="1">
      <c r="A113" s="159"/>
      <c r="B113" s="33" t="s">
        <v>60</v>
      </c>
      <c r="C113" s="168" t="e">
        <f>#REF!+#REF!</f>
        <v>#REF!</v>
      </c>
      <c r="D113" s="168"/>
      <c r="E113" s="153" t="e">
        <f t="shared" si="1"/>
        <v>#REF!</v>
      </c>
    </row>
    <row r="114" spans="1:5" ht="12.75">
      <c r="A114" s="179"/>
      <c r="B114" s="101"/>
      <c r="C114" s="152"/>
      <c r="D114" s="152"/>
      <c r="E114" s="153"/>
    </row>
    <row r="115" spans="1:5" ht="38.25" customHeight="1">
      <c r="A115" s="106" t="s">
        <v>193</v>
      </c>
      <c r="B115" s="33" t="s">
        <v>299</v>
      </c>
      <c r="C115" s="168">
        <f>C116</f>
        <v>413560000</v>
      </c>
      <c r="D115" s="168">
        <f>D116</f>
        <v>170967014</v>
      </c>
      <c r="E115" s="153">
        <f t="shared" si="1"/>
        <v>41.3403167617758</v>
      </c>
    </row>
    <row r="116" spans="1:5" ht="10.5" customHeight="1" hidden="1">
      <c r="A116" s="159">
        <v>3</v>
      </c>
      <c r="B116" s="33" t="s">
        <v>60</v>
      </c>
      <c r="C116" s="168">
        <f>C117+C127</f>
        <v>413560000</v>
      </c>
      <c r="D116" s="168">
        <f>D117+D127</f>
        <v>170967014</v>
      </c>
      <c r="E116" s="153">
        <f t="shared" si="1"/>
        <v>41.3403167617758</v>
      </c>
    </row>
    <row r="117" spans="1:5" ht="12.75">
      <c r="A117" s="159">
        <v>32</v>
      </c>
      <c r="B117" s="33" t="s">
        <v>2</v>
      </c>
      <c r="C117" s="168">
        <f>C118+C124</f>
        <v>413000000</v>
      </c>
      <c r="D117" s="168">
        <f>D118+D124</f>
        <v>170821575</v>
      </c>
      <c r="E117" s="153">
        <f t="shared" si="1"/>
        <v>41.36115617433414</v>
      </c>
    </row>
    <row r="118" spans="1:5" ht="12.75">
      <c r="A118" s="159">
        <v>323</v>
      </c>
      <c r="B118" s="33" t="s">
        <v>10</v>
      </c>
      <c r="C118" s="168">
        <f>SUM(C119:C123)</f>
        <v>412800000</v>
      </c>
      <c r="D118" s="168">
        <f>SUM(D119:D123)</f>
        <v>170737066</v>
      </c>
      <c r="E118" s="153">
        <f t="shared" si="1"/>
        <v>41.36072335271318</v>
      </c>
    </row>
    <row r="119" spans="1:5" ht="12.75">
      <c r="A119" s="179">
        <v>3232</v>
      </c>
      <c r="B119" s="101" t="s">
        <v>137</v>
      </c>
      <c r="C119" s="202">
        <v>411900000</v>
      </c>
      <c r="D119" s="152">
        <v>170328915</v>
      </c>
      <c r="E119" s="200">
        <f t="shared" si="1"/>
        <v>41.352006554989075</v>
      </c>
    </row>
    <row r="120" spans="1:5" ht="12.75">
      <c r="A120" s="179">
        <v>3234</v>
      </c>
      <c r="B120" s="101" t="s">
        <v>75</v>
      </c>
      <c r="C120" s="202">
        <v>20000</v>
      </c>
      <c r="D120" s="152">
        <v>4994</v>
      </c>
      <c r="E120" s="200">
        <f t="shared" si="1"/>
        <v>24.97</v>
      </c>
    </row>
    <row r="121" spans="1:5" ht="12.75">
      <c r="A121" s="179">
        <v>3235</v>
      </c>
      <c r="B121" s="101" t="s">
        <v>76</v>
      </c>
      <c r="C121" s="202">
        <v>150000</v>
      </c>
      <c r="D121" s="152">
        <v>69964</v>
      </c>
      <c r="E121" s="200">
        <f t="shared" si="1"/>
        <v>46.64266666666666</v>
      </c>
    </row>
    <row r="122" spans="1:5" ht="12.75">
      <c r="A122" s="179">
        <v>3237</v>
      </c>
      <c r="B122" s="44" t="s">
        <v>134</v>
      </c>
      <c r="C122" s="202">
        <v>650000</v>
      </c>
      <c r="D122" s="152">
        <v>301321</v>
      </c>
      <c r="E122" s="200">
        <f t="shared" si="1"/>
        <v>46.357076923076924</v>
      </c>
    </row>
    <row r="123" spans="1:5" ht="12.75">
      <c r="A123" s="179">
        <v>3239</v>
      </c>
      <c r="B123" s="44" t="s">
        <v>77</v>
      </c>
      <c r="C123" s="202">
        <v>80000</v>
      </c>
      <c r="D123" s="152">
        <v>31872</v>
      </c>
      <c r="E123" s="200">
        <f t="shared" si="1"/>
        <v>39.839999999999996</v>
      </c>
    </row>
    <row r="124" spans="1:5" ht="12.75">
      <c r="A124" s="159">
        <v>329</v>
      </c>
      <c r="B124" s="45" t="s">
        <v>79</v>
      </c>
      <c r="C124" s="168">
        <f>C126+C125</f>
        <v>200000</v>
      </c>
      <c r="D124" s="168">
        <f>SUM(D125:D126)</f>
        <v>84509</v>
      </c>
      <c r="E124" s="153">
        <f t="shared" si="1"/>
        <v>42.2545</v>
      </c>
    </row>
    <row r="125" spans="1:5" ht="12.75">
      <c r="A125" s="179">
        <v>3295</v>
      </c>
      <c r="B125" s="44" t="s">
        <v>268</v>
      </c>
      <c r="C125" s="202">
        <v>170000</v>
      </c>
      <c r="D125" s="152">
        <v>84509</v>
      </c>
      <c r="E125" s="200">
        <f t="shared" si="1"/>
        <v>49.711176470588235</v>
      </c>
    </row>
    <row r="126" spans="1:5" ht="12.75" hidden="1">
      <c r="A126" s="179">
        <v>3299</v>
      </c>
      <c r="B126" s="101" t="s">
        <v>131</v>
      </c>
      <c r="C126" s="202">
        <v>30000</v>
      </c>
      <c r="D126" s="152">
        <v>0</v>
      </c>
      <c r="E126" s="200">
        <f t="shared" si="1"/>
        <v>0</v>
      </c>
    </row>
    <row r="127" spans="1:5" ht="12.75">
      <c r="A127" s="159">
        <v>38</v>
      </c>
      <c r="B127" s="33" t="s">
        <v>85</v>
      </c>
      <c r="C127" s="168">
        <f>C128+C130</f>
        <v>560000</v>
      </c>
      <c r="D127" s="168">
        <f>D130</f>
        <v>145439</v>
      </c>
      <c r="E127" s="153">
        <f t="shared" si="1"/>
        <v>25.97125</v>
      </c>
    </row>
    <row r="128" spans="1:5" ht="12.75" hidden="1">
      <c r="A128" s="159">
        <v>381</v>
      </c>
      <c r="B128" s="33" t="s">
        <v>53</v>
      </c>
      <c r="C128" s="168">
        <f>C129</f>
        <v>0</v>
      </c>
      <c r="D128" s="168"/>
      <c r="E128" s="153" t="e">
        <f t="shared" si="1"/>
        <v>#DIV/0!</v>
      </c>
    </row>
    <row r="129" spans="1:5" ht="12.75" hidden="1">
      <c r="A129" s="179">
        <v>3811</v>
      </c>
      <c r="B129" s="101" t="s">
        <v>17</v>
      </c>
      <c r="C129" s="152">
        <v>0</v>
      </c>
      <c r="D129" s="152"/>
      <c r="E129" s="153" t="e">
        <f t="shared" si="1"/>
        <v>#DIV/0!</v>
      </c>
    </row>
    <row r="130" spans="1:5" ht="12.75">
      <c r="A130" s="159">
        <v>383</v>
      </c>
      <c r="B130" s="33" t="s">
        <v>180</v>
      </c>
      <c r="C130" s="168">
        <f>C131+C132</f>
        <v>560000</v>
      </c>
      <c r="D130" s="168">
        <f>SUM(D131:D132)</f>
        <v>145439</v>
      </c>
      <c r="E130" s="153">
        <f t="shared" si="1"/>
        <v>25.97125</v>
      </c>
    </row>
    <row r="131" spans="1:5" ht="12.75">
      <c r="A131" s="179">
        <v>3831</v>
      </c>
      <c r="B131" s="101" t="s">
        <v>133</v>
      </c>
      <c r="C131" s="202">
        <v>500000</v>
      </c>
      <c r="D131" s="152">
        <v>145439</v>
      </c>
      <c r="E131" s="200">
        <f t="shared" si="1"/>
        <v>29.0878</v>
      </c>
    </row>
    <row r="132" spans="1:5" ht="12.75" hidden="1">
      <c r="A132" s="179">
        <v>3834</v>
      </c>
      <c r="B132" s="101" t="s">
        <v>191</v>
      </c>
      <c r="C132" s="202">
        <v>60000</v>
      </c>
      <c r="D132" s="152">
        <v>0</v>
      </c>
      <c r="E132" s="200">
        <f t="shared" si="1"/>
        <v>0</v>
      </c>
    </row>
    <row r="133" spans="1:5" ht="12.75">
      <c r="A133" s="179"/>
      <c r="B133" s="101"/>
      <c r="C133" s="152"/>
      <c r="D133" s="152"/>
      <c r="E133" s="153"/>
    </row>
    <row r="134" spans="1:5" ht="38.25">
      <c r="A134" s="106" t="s">
        <v>194</v>
      </c>
      <c r="B134" s="33" t="s">
        <v>300</v>
      </c>
      <c r="C134" s="168">
        <f>C135</f>
        <v>166440000</v>
      </c>
      <c r="D134" s="168">
        <f>D136+D146</f>
        <v>69437445</v>
      </c>
      <c r="E134" s="153">
        <f aca="true" t="shared" si="2" ref="E134:E201">D134/C134*100</f>
        <v>41.71920511896179</v>
      </c>
    </row>
    <row r="135" spans="1:5" ht="12.75" hidden="1">
      <c r="A135" s="159">
        <v>3</v>
      </c>
      <c r="B135" s="33" t="s">
        <v>60</v>
      </c>
      <c r="C135" s="168">
        <f>C136+C146</f>
        <v>166440000</v>
      </c>
      <c r="D135" s="168"/>
      <c r="E135" s="153">
        <f t="shared" si="2"/>
        <v>0</v>
      </c>
    </row>
    <row r="136" spans="1:5" ht="12.75">
      <c r="A136" s="159">
        <v>32</v>
      </c>
      <c r="B136" s="33" t="s">
        <v>2</v>
      </c>
      <c r="C136" s="168">
        <f>C137+C143</f>
        <v>166230000</v>
      </c>
      <c r="D136" s="168">
        <f>D137+D143</f>
        <v>68719088</v>
      </c>
      <c r="E136" s="153">
        <f t="shared" si="2"/>
        <v>41.33976297900499</v>
      </c>
    </row>
    <row r="137" spans="1:5" ht="12.75">
      <c r="A137" s="159">
        <v>323</v>
      </c>
      <c r="B137" s="33" t="s">
        <v>10</v>
      </c>
      <c r="C137" s="168">
        <f>SUM(C138:C142)</f>
        <v>166020000</v>
      </c>
      <c r="D137" s="168">
        <f>SUM(D138:D142)</f>
        <v>68654157</v>
      </c>
      <c r="E137" s="153">
        <f t="shared" si="2"/>
        <v>41.35294362125045</v>
      </c>
    </row>
    <row r="138" spans="1:5" ht="12.75">
      <c r="A138" s="179">
        <v>3232</v>
      </c>
      <c r="B138" s="101" t="s">
        <v>137</v>
      </c>
      <c r="C138" s="202">
        <v>165720000</v>
      </c>
      <c r="D138" s="152">
        <v>68553320</v>
      </c>
      <c r="E138" s="200">
        <f t="shared" si="2"/>
        <v>41.36695631185132</v>
      </c>
    </row>
    <row r="139" spans="1:5" ht="12.75">
      <c r="A139" s="179">
        <v>3234</v>
      </c>
      <c r="B139" s="101" t="s">
        <v>75</v>
      </c>
      <c r="C139" s="202">
        <v>70000</v>
      </c>
      <c r="D139" s="152">
        <v>20167</v>
      </c>
      <c r="E139" s="200">
        <f t="shared" si="2"/>
        <v>28.810000000000002</v>
      </c>
    </row>
    <row r="140" spans="1:5" ht="12.75">
      <c r="A140" s="179">
        <v>3235</v>
      </c>
      <c r="B140" s="101" t="s">
        <v>76</v>
      </c>
      <c r="C140" s="202">
        <v>180000</v>
      </c>
      <c r="D140" s="152">
        <v>68102</v>
      </c>
      <c r="E140" s="200">
        <f t="shared" si="2"/>
        <v>37.83444444444444</v>
      </c>
    </row>
    <row r="141" spans="1:5" ht="12.75">
      <c r="A141" s="179">
        <v>3237</v>
      </c>
      <c r="B141" s="44" t="s">
        <v>134</v>
      </c>
      <c r="C141" s="202">
        <v>10000</v>
      </c>
      <c r="D141" s="152">
        <v>9718</v>
      </c>
      <c r="E141" s="200">
        <f t="shared" si="2"/>
        <v>97.18</v>
      </c>
    </row>
    <row r="142" spans="1:5" ht="12.75">
      <c r="A142" s="179">
        <v>3239</v>
      </c>
      <c r="B142" s="44" t="s">
        <v>77</v>
      </c>
      <c r="C142" s="202">
        <v>40000</v>
      </c>
      <c r="D142" s="152">
        <v>2850</v>
      </c>
      <c r="E142" s="200">
        <f t="shared" si="2"/>
        <v>7.124999999999999</v>
      </c>
    </row>
    <row r="143" spans="1:5" ht="12.75">
      <c r="A143" s="159">
        <v>329</v>
      </c>
      <c r="B143" s="44" t="s">
        <v>79</v>
      </c>
      <c r="C143" s="168">
        <f>C145+C144</f>
        <v>210000</v>
      </c>
      <c r="D143" s="168">
        <f>SUM(D144:D145)</f>
        <v>64931</v>
      </c>
      <c r="E143" s="153">
        <f t="shared" si="2"/>
        <v>30.91952380952381</v>
      </c>
    </row>
    <row r="144" spans="1:5" ht="12.75">
      <c r="A144" s="179">
        <v>3295</v>
      </c>
      <c r="B144" s="44" t="s">
        <v>268</v>
      </c>
      <c r="C144" s="202">
        <v>200000</v>
      </c>
      <c r="D144" s="152">
        <v>64931</v>
      </c>
      <c r="E144" s="200">
        <f t="shared" si="2"/>
        <v>32.465500000000006</v>
      </c>
    </row>
    <row r="145" spans="1:5" ht="12.75" hidden="1">
      <c r="A145" s="179">
        <v>3299</v>
      </c>
      <c r="B145" s="101" t="s">
        <v>131</v>
      </c>
      <c r="C145" s="202">
        <v>10000</v>
      </c>
      <c r="D145" s="152">
        <v>0</v>
      </c>
      <c r="E145" s="200">
        <f t="shared" si="2"/>
        <v>0</v>
      </c>
    </row>
    <row r="146" spans="1:5" ht="12.75">
      <c r="A146" s="159">
        <v>38</v>
      </c>
      <c r="B146" s="33" t="s">
        <v>85</v>
      </c>
      <c r="C146" s="168">
        <f>C147+C149</f>
        <v>210000</v>
      </c>
      <c r="D146" s="168">
        <f>D149</f>
        <v>718357</v>
      </c>
      <c r="E146" s="153">
        <f t="shared" si="2"/>
        <v>342.0747619047619</v>
      </c>
    </row>
    <row r="147" spans="1:5" ht="12.75" hidden="1">
      <c r="A147" s="159">
        <v>381</v>
      </c>
      <c r="B147" s="33" t="s">
        <v>53</v>
      </c>
      <c r="C147" s="168">
        <f>C148</f>
        <v>0</v>
      </c>
      <c r="D147" s="168"/>
      <c r="E147" s="153" t="e">
        <f t="shared" si="2"/>
        <v>#DIV/0!</v>
      </c>
    </row>
    <row r="148" spans="1:5" ht="12.75" hidden="1">
      <c r="A148" s="179">
        <v>3811</v>
      </c>
      <c r="B148" s="101" t="s">
        <v>17</v>
      </c>
      <c r="C148" s="152">
        <v>0</v>
      </c>
      <c r="D148" s="152"/>
      <c r="E148" s="153" t="e">
        <f t="shared" si="2"/>
        <v>#DIV/0!</v>
      </c>
    </row>
    <row r="149" spans="1:5" ht="12.75">
      <c r="A149" s="159">
        <v>383</v>
      </c>
      <c r="B149" s="33" t="s">
        <v>180</v>
      </c>
      <c r="C149" s="168">
        <f>C150+C151</f>
        <v>210000</v>
      </c>
      <c r="D149" s="168">
        <f>SUM(D150:D151)</f>
        <v>718357</v>
      </c>
      <c r="E149" s="153">
        <f t="shared" si="2"/>
        <v>342.0747619047619</v>
      </c>
    </row>
    <row r="150" spans="1:5" ht="12.75">
      <c r="A150" s="179">
        <v>3831</v>
      </c>
      <c r="B150" s="101" t="s">
        <v>133</v>
      </c>
      <c r="C150" s="202">
        <v>200000</v>
      </c>
      <c r="D150" s="152">
        <v>718357</v>
      </c>
      <c r="E150" s="200">
        <f t="shared" si="2"/>
        <v>359.1785</v>
      </c>
    </row>
    <row r="151" spans="1:5" ht="12.75" hidden="1">
      <c r="A151" s="179">
        <v>3834</v>
      </c>
      <c r="B151" s="101" t="s">
        <v>191</v>
      </c>
      <c r="C151" s="202">
        <v>10000</v>
      </c>
      <c r="D151" s="152">
        <v>0</v>
      </c>
      <c r="E151" s="200">
        <f t="shared" si="2"/>
        <v>0</v>
      </c>
    </row>
    <row r="152" spans="1:5" ht="12.75">
      <c r="A152" s="179"/>
      <c r="B152" s="101"/>
      <c r="C152" s="152"/>
      <c r="D152" s="152"/>
      <c r="E152" s="153"/>
    </row>
    <row r="153" spans="1:5" ht="12.75">
      <c r="A153" s="106" t="s">
        <v>112</v>
      </c>
      <c r="B153" s="33" t="s">
        <v>170</v>
      </c>
      <c r="C153" s="168">
        <f>C154</f>
        <v>37000000</v>
      </c>
      <c r="D153" s="168">
        <f>D155</f>
        <v>17121600</v>
      </c>
      <c r="E153" s="153">
        <f t="shared" si="2"/>
        <v>46.27459459459459</v>
      </c>
    </row>
    <row r="154" spans="1:5" ht="12.75" hidden="1">
      <c r="A154" s="159">
        <v>3</v>
      </c>
      <c r="B154" s="33" t="s">
        <v>60</v>
      </c>
      <c r="C154" s="168">
        <f>C155</f>
        <v>37000000</v>
      </c>
      <c r="D154" s="168"/>
      <c r="E154" s="153">
        <f t="shared" si="2"/>
        <v>0</v>
      </c>
    </row>
    <row r="155" spans="1:5" ht="12.75">
      <c r="A155" s="159">
        <v>32</v>
      </c>
      <c r="B155" s="33" t="s">
        <v>181</v>
      </c>
      <c r="C155" s="168">
        <f>C156+C160+C165</f>
        <v>37000000</v>
      </c>
      <c r="D155" s="168">
        <f>D156+D160+D165</f>
        <v>17121600</v>
      </c>
      <c r="E155" s="153">
        <f t="shared" si="2"/>
        <v>46.27459459459459</v>
      </c>
    </row>
    <row r="156" spans="1:5" ht="12.75">
      <c r="A156" s="159">
        <v>322</v>
      </c>
      <c r="B156" s="33" t="s">
        <v>69</v>
      </c>
      <c r="C156" s="168">
        <f>SUM(C157:C159)</f>
        <v>6800000</v>
      </c>
      <c r="D156" s="168">
        <f>SUM(D157:D159)</f>
        <v>4430744</v>
      </c>
      <c r="E156" s="153">
        <f t="shared" si="2"/>
        <v>65.158</v>
      </c>
    </row>
    <row r="157" spans="1:5" ht="12.75">
      <c r="A157" s="176">
        <v>3223</v>
      </c>
      <c r="B157" s="101" t="s">
        <v>72</v>
      </c>
      <c r="C157" s="202">
        <v>6000000</v>
      </c>
      <c r="D157" s="152">
        <v>4430744</v>
      </c>
      <c r="E157" s="200">
        <f t="shared" si="2"/>
        <v>73.84573333333333</v>
      </c>
    </row>
    <row r="158" spans="1:5" ht="12.75" hidden="1">
      <c r="A158" s="176">
        <v>3224</v>
      </c>
      <c r="B158" s="101" t="s">
        <v>7</v>
      </c>
      <c r="C158" s="202">
        <v>600000</v>
      </c>
      <c r="D158" s="152">
        <v>0</v>
      </c>
      <c r="E158" s="200">
        <f t="shared" si="2"/>
        <v>0</v>
      </c>
    </row>
    <row r="159" spans="1:5" ht="12.75" hidden="1">
      <c r="A159" s="176">
        <v>3225</v>
      </c>
      <c r="B159" s="101" t="s">
        <v>190</v>
      </c>
      <c r="C159" s="202">
        <v>200000</v>
      </c>
      <c r="D159" s="152">
        <v>0</v>
      </c>
      <c r="E159" s="200">
        <f t="shared" si="2"/>
        <v>0</v>
      </c>
    </row>
    <row r="160" spans="1:5" ht="12.75">
      <c r="A160" s="159">
        <v>323</v>
      </c>
      <c r="B160" s="33" t="s">
        <v>10</v>
      </c>
      <c r="C160" s="168">
        <f>SUM(C161:C164)</f>
        <v>30000000</v>
      </c>
      <c r="D160" s="168">
        <f>SUM(D161:D164)</f>
        <v>12656889</v>
      </c>
      <c r="E160" s="153">
        <f t="shared" si="2"/>
        <v>42.18963</v>
      </c>
    </row>
    <row r="161" spans="1:5" ht="12.75">
      <c r="A161" s="176">
        <v>3231</v>
      </c>
      <c r="B161" s="101" t="s">
        <v>73</v>
      </c>
      <c r="C161" s="202">
        <v>80000</v>
      </c>
      <c r="D161" s="152">
        <v>28923</v>
      </c>
      <c r="E161" s="200">
        <f t="shared" si="2"/>
        <v>36.15375</v>
      </c>
    </row>
    <row r="162" spans="1:5" ht="12.75">
      <c r="A162" s="179">
        <v>3232</v>
      </c>
      <c r="B162" s="101" t="s">
        <v>137</v>
      </c>
      <c r="C162" s="202">
        <v>29887000</v>
      </c>
      <c r="D162" s="152">
        <v>12625279</v>
      </c>
      <c r="E162" s="200">
        <f t="shared" si="2"/>
        <v>42.243380064911165</v>
      </c>
    </row>
    <row r="163" spans="1:5" ht="12.75">
      <c r="A163" s="179">
        <v>3234</v>
      </c>
      <c r="B163" s="101" t="s">
        <v>75</v>
      </c>
      <c r="C163" s="202">
        <v>3000</v>
      </c>
      <c r="D163" s="152">
        <v>89</v>
      </c>
      <c r="E163" s="200">
        <f t="shared" si="2"/>
        <v>2.966666666666667</v>
      </c>
    </row>
    <row r="164" spans="1:5" ht="12.75">
      <c r="A164" s="179">
        <v>3239</v>
      </c>
      <c r="B164" s="101" t="s">
        <v>77</v>
      </c>
      <c r="C164" s="202">
        <v>30000</v>
      </c>
      <c r="D164" s="152">
        <v>2598</v>
      </c>
      <c r="E164" s="200">
        <f t="shared" si="2"/>
        <v>8.66</v>
      </c>
    </row>
    <row r="165" spans="1:5" ht="12.75">
      <c r="A165" s="159">
        <v>329</v>
      </c>
      <c r="B165" s="33" t="s">
        <v>79</v>
      </c>
      <c r="C165" s="168">
        <f>SUM(C166:C168)</f>
        <v>200000</v>
      </c>
      <c r="D165" s="168">
        <f>SUM(D166:D168)</f>
        <v>33967</v>
      </c>
      <c r="E165" s="153">
        <f t="shared" si="2"/>
        <v>16.983500000000003</v>
      </c>
    </row>
    <row r="166" spans="1:5" ht="12.75">
      <c r="A166" s="179">
        <v>3292</v>
      </c>
      <c r="B166" s="101" t="s">
        <v>130</v>
      </c>
      <c r="C166" s="202">
        <v>100000</v>
      </c>
      <c r="D166" s="152">
        <v>23469</v>
      </c>
      <c r="E166" s="200">
        <f t="shared" si="2"/>
        <v>23.469</v>
      </c>
    </row>
    <row r="167" spans="1:5" ht="12.75">
      <c r="A167" s="179">
        <v>3295</v>
      </c>
      <c r="B167" s="101" t="s">
        <v>268</v>
      </c>
      <c r="C167" s="202">
        <v>80000</v>
      </c>
      <c r="D167" s="152">
        <v>10498</v>
      </c>
      <c r="E167" s="200">
        <f t="shared" si="2"/>
        <v>13.1225</v>
      </c>
    </row>
    <row r="168" spans="1:5" ht="12.75" hidden="1">
      <c r="A168" s="179">
        <v>3299</v>
      </c>
      <c r="B168" s="101" t="s">
        <v>131</v>
      </c>
      <c r="C168" s="202">
        <v>20000</v>
      </c>
      <c r="D168" s="152">
        <v>0</v>
      </c>
      <c r="E168" s="200">
        <f t="shared" si="2"/>
        <v>0</v>
      </c>
    </row>
    <row r="169" spans="1:5" ht="12.75">
      <c r="A169" s="176"/>
      <c r="B169" s="101"/>
      <c r="C169" s="152"/>
      <c r="D169" s="152"/>
      <c r="E169" s="153"/>
    </row>
    <row r="170" spans="1:5" ht="25.5" customHeight="1">
      <c r="A170" s="106" t="s">
        <v>335</v>
      </c>
      <c r="B170" s="75" t="s">
        <v>295</v>
      </c>
      <c r="C170" s="168">
        <f aca="true" t="shared" si="3" ref="C170:D172">C171</f>
        <v>5900000</v>
      </c>
      <c r="D170" s="168">
        <f t="shared" si="3"/>
        <v>1288787</v>
      </c>
      <c r="E170" s="153">
        <f t="shared" si="2"/>
        <v>21.84384745762712</v>
      </c>
    </row>
    <row r="171" spans="1:5" ht="12.75">
      <c r="A171" s="159">
        <v>32</v>
      </c>
      <c r="B171" s="33" t="s">
        <v>2</v>
      </c>
      <c r="C171" s="168">
        <f t="shared" si="3"/>
        <v>5900000</v>
      </c>
      <c r="D171" s="168">
        <f t="shared" si="3"/>
        <v>1288787</v>
      </c>
      <c r="E171" s="153">
        <f t="shared" si="2"/>
        <v>21.84384745762712</v>
      </c>
    </row>
    <row r="172" spans="1:5" ht="12.75">
      <c r="A172" s="159">
        <v>323</v>
      </c>
      <c r="B172" s="33" t="s">
        <v>10</v>
      </c>
      <c r="C172" s="168">
        <f t="shared" si="3"/>
        <v>5900000</v>
      </c>
      <c r="D172" s="168">
        <f>D173+D174</f>
        <v>1288787</v>
      </c>
      <c r="E172" s="153">
        <f t="shared" si="2"/>
        <v>21.84384745762712</v>
      </c>
    </row>
    <row r="173" spans="1:5" ht="12.75">
      <c r="A173" s="176">
        <v>3232</v>
      </c>
      <c r="B173" s="101" t="s">
        <v>138</v>
      </c>
      <c r="C173" s="202">
        <v>5900000</v>
      </c>
      <c r="D173" s="152">
        <v>1280906</v>
      </c>
      <c r="E173" s="200">
        <f t="shared" si="2"/>
        <v>21.71027118644068</v>
      </c>
    </row>
    <row r="174" spans="1:5" ht="12.75">
      <c r="A174" s="176">
        <v>3239</v>
      </c>
      <c r="B174" s="101" t="s">
        <v>77</v>
      </c>
      <c r="C174" s="202">
        <v>0</v>
      </c>
      <c r="D174" s="152">
        <v>7881</v>
      </c>
      <c r="E174" s="203" t="s">
        <v>163</v>
      </c>
    </row>
    <row r="175" spans="1:5" ht="12.75">
      <c r="A175" s="176"/>
      <c r="B175" s="101"/>
      <c r="C175" s="202"/>
      <c r="D175" s="152"/>
      <c r="E175" s="203"/>
    </row>
    <row r="176" spans="1:5" ht="25.5">
      <c r="A176" s="106" t="s">
        <v>195</v>
      </c>
      <c r="B176" s="75" t="s">
        <v>196</v>
      </c>
      <c r="C176" s="168">
        <f aca="true" t="shared" si="4" ref="C176:D178">C177</f>
        <v>250000</v>
      </c>
      <c r="D176" s="168">
        <f>D177</f>
        <v>950</v>
      </c>
      <c r="E176" s="153">
        <f t="shared" si="2"/>
        <v>0.38</v>
      </c>
    </row>
    <row r="177" spans="1:5" ht="12.75">
      <c r="A177" s="159">
        <v>32</v>
      </c>
      <c r="B177" s="33" t="s">
        <v>2</v>
      </c>
      <c r="C177" s="168">
        <f t="shared" si="4"/>
        <v>250000</v>
      </c>
      <c r="D177" s="168">
        <f t="shared" si="4"/>
        <v>950</v>
      </c>
      <c r="E177" s="153">
        <f t="shared" si="2"/>
        <v>0.38</v>
      </c>
    </row>
    <row r="178" spans="1:5" ht="12.75">
      <c r="A178" s="159">
        <v>323</v>
      </c>
      <c r="B178" s="33" t="s">
        <v>10</v>
      </c>
      <c r="C178" s="168">
        <f t="shared" si="4"/>
        <v>250000</v>
      </c>
      <c r="D178" s="168">
        <f>D179+D180</f>
        <v>950</v>
      </c>
      <c r="E178" s="153">
        <f t="shared" si="2"/>
        <v>0.38</v>
      </c>
    </row>
    <row r="179" spans="1:5" ht="12.75" hidden="1">
      <c r="A179" s="176">
        <v>3232</v>
      </c>
      <c r="B179" s="101" t="s">
        <v>11</v>
      </c>
      <c r="C179" s="202">
        <v>250000</v>
      </c>
      <c r="D179" s="152">
        <v>0</v>
      </c>
      <c r="E179" s="200">
        <f t="shared" si="2"/>
        <v>0</v>
      </c>
    </row>
    <row r="180" spans="1:5" ht="12.75">
      <c r="A180" s="176">
        <v>3239</v>
      </c>
      <c r="B180" s="101" t="s">
        <v>77</v>
      </c>
      <c r="C180" s="202">
        <v>0</v>
      </c>
      <c r="D180" s="152">
        <v>950</v>
      </c>
      <c r="E180" s="203" t="s">
        <v>163</v>
      </c>
    </row>
    <row r="181" spans="1:5" ht="12.75">
      <c r="A181" s="176"/>
      <c r="B181" s="101"/>
      <c r="C181" s="152"/>
      <c r="D181" s="152"/>
      <c r="E181" s="153"/>
    </row>
    <row r="182" spans="1:5" ht="25.5">
      <c r="A182" s="106" t="s">
        <v>197</v>
      </c>
      <c r="B182" s="75" t="s">
        <v>198</v>
      </c>
      <c r="C182" s="168">
        <f aca="true" t="shared" si="5" ref="C182:D184">C183</f>
        <v>3880000</v>
      </c>
      <c r="D182" s="168">
        <f t="shared" si="5"/>
        <v>2850</v>
      </c>
      <c r="E182" s="153">
        <f t="shared" si="2"/>
        <v>0.07345360824742268</v>
      </c>
    </row>
    <row r="183" spans="1:5" ht="12.75">
      <c r="A183" s="159">
        <v>32</v>
      </c>
      <c r="B183" s="33" t="s">
        <v>2</v>
      </c>
      <c r="C183" s="168">
        <f t="shared" si="5"/>
        <v>3880000</v>
      </c>
      <c r="D183" s="168">
        <f t="shared" si="5"/>
        <v>2850</v>
      </c>
      <c r="E183" s="153">
        <f t="shared" si="2"/>
        <v>0.07345360824742268</v>
      </c>
    </row>
    <row r="184" spans="1:5" ht="12.75">
      <c r="A184" s="159">
        <v>323</v>
      </c>
      <c r="B184" s="33" t="s">
        <v>10</v>
      </c>
      <c r="C184" s="168">
        <f t="shared" si="5"/>
        <v>3880000</v>
      </c>
      <c r="D184" s="168">
        <f>D185+D186</f>
        <v>2850</v>
      </c>
      <c r="E184" s="153">
        <f t="shared" si="2"/>
        <v>0.07345360824742268</v>
      </c>
    </row>
    <row r="185" spans="1:5" ht="12.75" hidden="1">
      <c r="A185" s="176">
        <v>3232</v>
      </c>
      <c r="B185" s="101" t="s">
        <v>11</v>
      </c>
      <c r="C185" s="202">
        <v>3880000</v>
      </c>
      <c r="D185" s="152">
        <v>0</v>
      </c>
      <c r="E185" s="200">
        <f t="shared" si="2"/>
        <v>0</v>
      </c>
    </row>
    <row r="186" spans="1:5" ht="12.75">
      <c r="A186" s="176">
        <v>3239</v>
      </c>
      <c r="B186" s="101" t="s">
        <v>77</v>
      </c>
      <c r="C186" s="202">
        <v>0</v>
      </c>
      <c r="D186" s="152">
        <v>2850</v>
      </c>
      <c r="E186" s="203" t="s">
        <v>163</v>
      </c>
    </row>
    <row r="187" spans="1:5" ht="12.75">
      <c r="A187" s="176"/>
      <c r="B187" s="101"/>
      <c r="C187" s="202"/>
      <c r="D187" s="152"/>
      <c r="E187" s="203"/>
    </row>
    <row r="188" spans="1:5" ht="25.5">
      <c r="A188" s="106" t="s">
        <v>199</v>
      </c>
      <c r="B188" s="75" t="s">
        <v>200</v>
      </c>
      <c r="C188" s="168">
        <f aca="true" t="shared" si="6" ref="C188:D190">C189</f>
        <v>360000</v>
      </c>
      <c r="D188" s="168">
        <f t="shared" si="6"/>
        <v>950</v>
      </c>
      <c r="E188" s="153">
        <f t="shared" si="2"/>
        <v>0.2638888888888889</v>
      </c>
    </row>
    <row r="189" spans="1:5" ht="12.75">
      <c r="A189" s="159">
        <v>32</v>
      </c>
      <c r="B189" s="33" t="s">
        <v>2</v>
      </c>
      <c r="C189" s="168">
        <f t="shared" si="6"/>
        <v>360000</v>
      </c>
      <c r="D189" s="168">
        <f t="shared" si="6"/>
        <v>950</v>
      </c>
      <c r="E189" s="153">
        <f t="shared" si="2"/>
        <v>0.2638888888888889</v>
      </c>
    </row>
    <row r="190" spans="1:5" ht="12.75">
      <c r="A190" s="159">
        <v>323</v>
      </c>
      <c r="B190" s="33" t="s">
        <v>10</v>
      </c>
      <c r="C190" s="168">
        <f t="shared" si="6"/>
        <v>360000</v>
      </c>
      <c r="D190" s="168">
        <f>D191+D192</f>
        <v>950</v>
      </c>
      <c r="E190" s="153">
        <f t="shared" si="2"/>
        <v>0.2638888888888889</v>
      </c>
    </row>
    <row r="191" spans="1:5" ht="12.75" hidden="1">
      <c r="A191" s="176">
        <v>3232</v>
      </c>
      <c r="B191" s="101" t="s">
        <v>11</v>
      </c>
      <c r="C191" s="202">
        <v>360000</v>
      </c>
      <c r="D191" s="152">
        <v>0</v>
      </c>
      <c r="E191" s="200">
        <f t="shared" si="2"/>
        <v>0</v>
      </c>
    </row>
    <row r="192" spans="1:5" ht="12.75">
      <c r="A192" s="176">
        <v>3239</v>
      </c>
      <c r="B192" s="101" t="s">
        <v>77</v>
      </c>
      <c r="C192" s="202">
        <v>0</v>
      </c>
      <c r="D192" s="152">
        <v>950</v>
      </c>
      <c r="E192" s="203" t="s">
        <v>163</v>
      </c>
    </row>
    <row r="193" spans="1:5" ht="12.75">
      <c r="A193" s="176"/>
      <c r="B193" s="101"/>
      <c r="C193" s="202"/>
      <c r="D193" s="152"/>
      <c r="E193" s="203"/>
    </row>
    <row r="194" spans="1:5" ht="25.5">
      <c r="A194" s="106" t="s">
        <v>201</v>
      </c>
      <c r="B194" s="75" t="s">
        <v>202</v>
      </c>
      <c r="C194" s="168">
        <f aca="true" t="shared" si="7" ref="C194:D196">C195</f>
        <v>300000</v>
      </c>
      <c r="D194" s="168">
        <f t="shared" si="7"/>
        <v>950</v>
      </c>
      <c r="E194" s="153">
        <f t="shared" si="2"/>
        <v>0.31666666666666665</v>
      </c>
    </row>
    <row r="195" spans="1:5" ht="12.75">
      <c r="A195" s="159">
        <v>32</v>
      </c>
      <c r="B195" s="33" t="s">
        <v>2</v>
      </c>
      <c r="C195" s="168">
        <f t="shared" si="7"/>
        <v>300000</v>
      </c>
      <c r="D195" s="168">
        <f t="shared" si="7"/>
        <v>950</v>
      </c>
      <c r="E195" s="153">
        <f t="shared" si="2"/>
        <v>0.31666666666666665</v>
      </c>
    </row>
    <row r="196" spans="1:5" ht="12.75">
      <c r="A196" s="159">
        <v>323</v>
      </c>
      <c r="B196" s="33" t="s">
        <v>10</v>
      </c>
      <c r="C196" s="168">
        <f t="shared" si="7"/>
        <v>300000</v>
      </c>
      <c r="D196" s="168">
        <f>D197+D198</f>
        <v>950</v>
      </c>
      <c r="E196" s="153">
        <f t="shared" si="2"/>
        <v>0.31666666666666665</v>
      </c>
    </row>
    <row r="197" spans="1:5" ht="12.75" hidden="1">
      <c r="A197" s="176">
        <v>3232</v>
      </c>
      <c r="B197" s="101" t="s">
        <v>11</v>
      </c>
      <c r="C197" s="202">
        <v>300000</v>
      </c>
      <c r="D197" s="152">
        <v>0</v>
      </c>
      <c r="E197" s="200">
        <f t="shared" si="2"/>
        <v>0</v>
      </c>
    </row>
    <row r="198" spans="1:5" ht="12.75">
      <c r="A198" s="176">
        <v>3239</v>
      </c>
      <c r="B198" s="101" t="s">
        <v>77</v>
      </c>
      <c r="C198" s="202">
        <v>0</v>
      </c>
      <c r="D198" s="152">
        <v>950</v>
      </c>
      <c r="E198" s="203" t="s">
        <v>163</v>
      </c>
    </row>
    <row r="199" spans="1:5" ht="12.75">
      <c r="A199" s="176"/>
      <c r="B199" s="101"/>
      <c r="C199" s="202"/>
      <c r="D199" s="152"/>
      <c r="E199" s="203"/>
    </row>
    <row r="200" spans="1:5" ht="25.5">
      <c r="A200" s="106" t="s">
        <v>203</v>
      </c>
      <c r="B200" s="75" t="s">
        <v>204</v>
      </c>
      <c r="C200" s="168">
        <f aca="true" t="shared" si="8" ref="C200:D202">C201</f>
        <v>1070000</v>
      </c>
      <c r="D200" s="168">
        <f t="shared" si="8"/>
        <v>2850</v>
      </c>
      <c r="E200" s="153">
        <f t="shared" si="2"/>
        <v>0.26635514018691586</v>
      </c>
    </row>
    <row r="201" spans="1:5" ht="12.75">
      <c r="A201" s="159">
        <v>32</v>
      </c>
      <c r="B201" s="33" t="s">
        <v>2</v>
      </c>
      <c r="C201" s="168">
        <f t="shared" si="8"/>
        <v>1070000</v>
      </c>
      <c r="D201" s="168">
        <f t="shared" si="8"/>
        <v>2850</v>
      </c>
      <c r="E201" s="153">
        <f t="shared" si="2"/>
        <v>0.26635514018691586</v>
      </c>
    </row>
    <row r="202" spans="1:5" ht="12.75">
      <c r="A202" s="159">
        <v>323</v>
      </c>
      <c r="B202" s="33" t="s">
        <v>10</v>
      </c>
      <c r="C202" s="168">
        <f t="shared" si="8"/>
        <v>1070000</v>
      </c>
      <c r="D202" s="168">
        <f>D203+D204</f>
        <v>2850</v>
      </c>
      <c r="E202" s="153">
        <f aca="true" t="shared" si="9" ref="E202:E277">D202/C202*100</f>
        <v>0.26635514018691586</v>
      </c>
    </row>
    <row r="203" spans="1:5" ht="12.75" hidden="1">
      <c r="A203" s="176">
        <v>3232</v>
      </c>
      <c r="B203" s="101" t="s">
        <v>11</v>
      </c>
      <c r="C203" s="202">
        <v>1070000</v>
      </c>
      <c r="D203" s="152">
        <v>0</v>
      </c>
      <c r="E203" s="200">
        <f t="shared" si="9"/>
        <v>0</v>
      </c>
    </row>
    <row r="204" spans="1:5" ht="12.75">
      <c r="A204" s="176">
        <v>3239</v>
      </c>
      <c r="B204" s="101" t="s">
        <v>77</v>
      </c>
      <c r="C204" s="202">
        <v>0</v>
      </c>
      <c r="D204" s="152">
        <v>2850</v>
      </c>
      <c r="E204" s="203" t="s">
        <v>163</v>
      </c>
    </row>
    <row r="205" spans="1:5" ht="12.75">
      <c r="A205" s="176"/>
      <c r="B205" s="101"/>
      <c r="C205" s="202"/>
      <c r="D205" s="152"/>
      <c r="E205" s="203"/>
    </row>
    <row r="206" spans="1:5" ht="25.5" customHeight="1">
      <c r="A206" s="106" t="s">
        <v>205</v>
      </c>
      <c r="B206" s="75" t="s">
        <v>206</v>
      </c>
      <c r="C206" s="168">
        <f aca="true" t="shared" si="10" ref="C206:D208">C207</f>
        <v>1280000</v>
      </c>
      <c r="D206" s="168">
        <f t="shared" si="10"/>
        <v>407795</v>
      </c>
      <c r="E206" s="153">
        <f t="shared" si="9"/>
        <v>31.858984375</v>
      </c>
    </row>
    <row r="207" spans="1:5" ht="12.75">
      <c r="A207" s="159">
        <v>32</v>
      </c>
      <c r="B207" s="33" t="s">
        <v>2</v>
      </c>
      <c r="C207" s="168">
        <f t="shared" si="10"/>
        <v>1280000</v>
      </c>
      <c r="D207" s="168">
        <f t="shared" si="10"/>
        <v>407795</v>
      </c>
      <c r="E207" s="153">
        <f t="shared" si="9"/>
        <v>31.858984375</v>
      </c>
    </row>
    <row r="208" spans="1:5" ht="12.75">
      <c r="A208" s="159">
        <v>323</v>
      </c>
      <c r="B208" s="33" t="s">
        <v>10</v>
      </c>
      <c r="C208" s="168">
        <f t="shared" si="10"/>
        <v>1280000</v>
      </c>
      <c r="D208" s="168">
        <f>D209+D210</f>
        <v>407795</v>
      </c>
      <c r="E208" s="153">
        <f t="shared" si="9"/>
        <v>31.858984375</v>
      </c>
    </row>
    <row r="209" spans="1:5" ht="12.75">
      <c r="A209" s="176">
        <v>3232</v>
      </c>
      <c r="B209" s="101" t="s">
        <v>11</v>
      </c>
      <c r="C209" s="202">
        <v>1280000</v>
      </c>
      <c r="D209" s="152">
        <v>405895</v>
      </c>
      <c r="E209" s="200">
        <f t="shared" si="9"/>
        <v>31.710546875000002</v>
      </c>
    </row>
    <row r="210" spans="1:5" ht="12.75">
      <c r="A210" s="176">
        <v>3239</v>
      </c>
      <c r="B210" s="101" t="s">
        <v>77</v>
      </c>
      <c r="C210" s="152"/>
      <c r="D210" s="152">
        <v>1900</v>
      </c>
      <c r="E210" s="153"/>
    </row>
    <row r="211" spans="1:5" ht="12.75">
      <c r="A211" s="176"/>
      <c r="B211" s="101"/>
      <c r="C211" s="152"/>
      <c r="D211" s="152"/>
      <c r="E211" s="153"/>
    </row>
    <row r="212" spans="1:5" ht="25.5">
      <c r="A212" s="106" t="s">
        <v>207</v>
      </c>
      <c r="B212" s="75" t="s">
        <v>208</v>
      </c>
      <c r="C212" s="168">
        <f aca="true" t="shared" si="11" ref="C212:D214">C213</f>
        <v>120000</v>
      </c>
      <c r="D212" s="168">
        <f t="shared" si="11"/>
        <v>950</v>
      </c>
      <c r="E212" s="153">
        <f t="shared" si="9"/>
        <v>0.7916666666666667</v>
      </c>
    </row>
    <row r="213" spans="1:5" ht="12.75">
      <c r="A213" s="159">
        <v>32</v>
      </c>
      <c r="B213" s="33" t="s">
        <v>2</v>
      </c>
      <c r="C213" s="168">
        <f t="shared" si="11"/>
        <v>120000</v>
      </c>
      <c r="D213" s="168">
        <f t="shared" si="11"/>
        <v>950</v>
      </c>
      <c r="E213" s="153">
        <f t="shared" si="9"/>
        <v>0.7916666666666667</v>
      </c>
    </row>
    <row r="214" spans="1:5" ht="12.75">
      <c r="A214" s="159">
        <v>323</v>
      </c>
      <c r="B214" s="33" t="s">
        <v>10</v>
      </c>
      <c r="C214" s="168">
        <f t="shared" si="11"/>
        <v>120000</v>
      </c>
      <c r="D214" s="168">
        <f>D215+D216</f>
        <v>950</v>
      </c>
      <c r="E214" s="153">
        <f t="shared" si="9"/>
        <v>0.7916666666666667</v>
      </c>
    </row>
    <row r="215" spans="1:5" ht="12.75" hidden="1">
      <c r="A215" s="176">
        <v>3232</v>
      </c>
      <c r="B215" s="101" t="s">
        <v>11</v>
      </c>
      <c r="C215" s="202">
        <v>120000</v>
      </c>
      <c r="D215" s="152">
        <v>0</v>
      </c>
      <c r="E215" s="200">
        <f t="shared" si="9"/>
        <v>0</v>
      </c>
    </row>
    <row r="216" spans="1:5" ht="12.75">
      <c r="A216" s="176">
        <v>3239</v>
      </c>
      <c r="B216" s="101" t="s">
        <v>77</v>
      </c>
      <c r="C216" s="202">
        <v>0</v>
      </c>
      <c r="D216" s="152">
        <v>950</v>
      </c>
      <c r="E216" s="203" t="s">
        <v>163</v>
      </c>
    </row>
    <row r="217" spans="1:5" ht="12.75">
      <c r="A217" s="176"/>
      <c r="B217" s="101"/>
      <c r="C217" s="202"/>
      <c r="D217" s="152"/>
      <c r="E217" s="203"/>
    </row>
    <row r="218" spans="1:5" ht="25.5">
      <c r="A218" s="106" t="s">
        <v>209</v>
      </c>
      <c r="B218" s="75" t="s">
        <v>211</v>
      </c>
      <c r="C218" s="168">
        <f aca="true" t="shared" si="12" ref="C218:D220">C219</f>
        <v>5580000</v>
      </c>
      <c r="D218" s="168">
        <f t="shared" si="12"/>
        <v>2097533</v>
      </c>
      <c r="E218" s="153">
        <f t="shared" si="9"/>
        <v>37.59019713261649</v>
      </c>
    </row>
    <row r="219" spans="1:5" ht="12.75">
      <c r="A219" s="159">
        <v>32</v>
      </c>
      <c r="B219" s="33" t="s">
        <v>2</v>
      </c>
      <c r="C219" s="168">
        <f t="shared" si="12"/>
        <v>5580000</v>
      </c>
      <c r="D219" s="168">
        <f t="shared" si="12"/>
        <v>2097533</v>
      </c>
      <c r="E219" s="153">
        <f t="shared" si="9"/>
        <v>37.59019713261649</v>
      </c>
    </row>
    <row r="220" spans="1:5" ht="12.75">
      <c r="A220" s="159">
        <v>323</v>
      </c>
      <c r="B220" s="33" t="s">
        <v>10</v>
      </c>
      <c r="C220" s="168">
        <f t="shared" si="12"/>
        <v>5580000</v>
      </c>
      <c r="D220" s="168">
        <f>D221+D222</f>
        <v>2097533</v>
      </c>
      <c r="E220" s="153">
        <f t="shared" si="9"/>
        <v>37.59019713261649</v>
      </c>
    </row>
    <row r="221" spans="1:5" ht="12.75">
      <c r="A221" s="176">
        <v>3232</v>
      </c>
      <c r="B221" s="101" t="s">
        <v>11</v>
      </c>
      <c r="C221" s="202">
        <v>5580000</v>
      </c>
      <c r="D221" s="152">
        <v>2095633</v>
      </c>
      <c r="E221" s="200">
        <f t="shared" si="9"/>
        <v>37.55614695340502</v>
      </c>
    </row>
    <row r="222" spans="1:5" ht="12.75">
      <c r="A222" s="176">
        <v>3239</v>
      </c>
      <c r="B222" s="101" t="s">
        <v>77</v>
      </c>
      <c r="C222" s="202">
        <v>0</v>
      </c>
      <c r="D222" s="152">
        <v>1900</v>
      </c>
      <c r="E222" s="203" t="s">
        <v>163</v>
      </c>
    </row>
    <row r="223" spans="1:5" ht="12.75">
      <c r="A223" s="176"/>
      <c r="B223" s="101"/>
      <c r="C223" s="202"/>
      <c r="D223" s="152"/>
      <c r="E223" s="203"/>
    </row>
    <row r="224" spans="1:5" ht="25.5">
      <c r="A224" s="106" t="s">
        <v>210</v>
      </c>
      <c r="B224" s="75" t="s">
        <v>213</v>
      </c>
      <c r="C224" s="168">
        <f aca="true" t="shared" si="13" ref="C224:D226">C225</f>
        <v>1040000</v>
      </c>
      <c r="D224" s="168">
        <f>D225+D228</f>
        <v>424762</v>
      </c>
      <c r="E224" s="153">
        <f t="shared" si="9"/>
        <v>40.8425</v>
      </c>
    </row>
    <row r="225" spans="1:5" ht="12.75">
      <c r="A225" s="159">
        <v>32</v>
      </c>
      <c r="B225" s="33" t="s">
        <v>2</v>
      </c>
      <c r="C225" s="168">
        <f t="shared" si="13"/>
        <v>1040000</v>
      </c>
      <c r="D225" s="168">
        <f t="shared" si="13"/>
        <v>422862</v>
      </c>
      <c r="E225" s="153">
        <f t="shared" si="9"/>
        <v>40.659807692307695</v>
      </c>
    </row>
    <row r="226" spans="1:5" ht="12.75">
      <c r="A226" s="159">
        <v>323</v>
      </c>
      <c r="B226" s="33" t="s">
        <v>10</v>
      </c>
      <c r="C226" s="168">
        <f t="shared" si="13"/>
        <v>1040000</v>
      </c>
      <c r="D226" s="168">
        <f t="shared" si="13"/>
        <v>422862</v>
      </c>
      <c r="E226" s="153">
        <f t="shared" si="9"/>
        <v>40.659807692307695</v>
      </c>
    </row>
    <row r="227" spans="1:5" ht="12.75">
      <c r="A227" s="176">
        <v>3232</v>
      </c>
      <c r="B227" s="101" t="s">
        <v>11</v>
      </c>
      <c r="C227" s="202">
        <v>1040000</v>
      </c>
      <c r="D227" s="152">
        <v>422862</v>
      </c>
      <c r="E227" s="200">
        <f t="shared" si="9"/>
        <v>40.659807692307695</v>
      </c>
    </row>
    <row r="228" spans="1:5" ht="12.75">
      <c r="A228" s="176">
        <v>3239</v>
      </c>
      <c r="B228" s="101" t="s">
        <v>77</v>
      </c>
      <c r="C228" s="202">
        <v>0</v>
      </c>
      <c r="D228" s="152">
        <v>1900</v>
      </c>
      <c r="E228" s="203" t="s">
        <v>163</v>
      </c>
    </row>
    <row r="229" spans="1:5" ht="12.75">
      <c r="A229" s="176"/>
      <c r="B229" s="101"/>
      <c r="C229" s="152"/>
      <c r="D229" s="152"/>
      <c r="E229" s="153"/>
    </row>
    <row r="230" spans="1:5" ht="25.5">
      <c r="A230" s="106" t="s">
        <v>212</v>
      </c>
      <c r="B230" s="75" t="s">
        <v>215</v>
      </c>
      <c r="C230" s="168">
        <f aca="true" t="shared" si="14" ref="C230:D232">C231</f>
        <v>4920000</v>
      </c>
      <c r="D230" s="168">
        <f t="shared" si="14"/>
        <v>355562</v>
      </c>
      <c r="E230" s="153">
        <f t="shared" si="9"/>
        <v>7.226869918699188</v>
      </c>
    </row>
    <row r="231" spans="1:5" ht="12.75">
      <c r="A231" s="159">
        <v>32</v>
      </c>
      <c r="B231" s="33" t="s">
        <v>2</v>
      </c>
      <c r="C231" s="168">
        <f t="shared" si="14"/>
        <v>4920000</v>
      </c>
      <c r="D231" s="168">
        <f t="shared" si="14"/>
        <v>355562</v>
      </c>
      <c r="E231" s="153">
        <f t="shared" si="9"/>
        <v>7.226869918699188</v>
      </c>
    </row>
    <row r="232" spans="1:5" ht="12.75">
      <c r="A232" s="159">
        <v>323</v>
      </c>
      <c r="B232" s="33" t="s">
        <v>10</v>
      </c>
      <c r="C232" s="168">
        <f t="shared" si="14"/>
        <v>4920000</v>
      </c>
      <c r="D232" s="168">
        <f>D233+D234</f>
        <v>355562</v>
      </c>
      <c r="E232" s="153">
        <f t="shared" si="9"/>
        <v>7.226869918699188</v>
      </c>
    </row>
    <row r="233" spans="1:5" ht="12.75">
      <c r="A233" s="176">
        <v>3232</v>
      </c>
      <c r="B233" s="101" t="s">
        <v>11</v>
      </c>
      <c r="C233" s="202">
        <v>4920000</v>
      </c>
      <c r="D233" s="152">
        <v>353662</v>
      </c>
      <c r="E233" s="200">
        <f t="shared" si="9"/>
        <v>7.188252032520326</v>
      </c>
    </row>
    <row r="234" spans="1:5" ht="12.75">
      <c r="A234" s="176">
        <v>3239</v>
      </c>
      <c r="B234" s="101" t="s">
        <v>77</v>
      </c>
      <c r="C234" s="202">
        <v>0</v>
      </c>
      <c r="D234" s="152">
        <v>1900</v>
      </c>
      <c r="E234" s="203" t="s">
        <v>163</v>
      </c>
    </row>
    <row r="235" spans="1:5" ht="12.75">
      <c r="A235" s="176"/>
      <c r="B235" s="101"/>
      <c r="C235" s="202"/>
      <c r="D235" s="152"/>
      <c r="E235" s="203"/>
    </row>
    <row r="236" spans="1:5" ht="24.75" customHeight="1">
      <c r="A236" s="106" t="s">
        <v>214</v>
      </c>
      <c r="B236" s="75" t="s">
        <v>218</v>
      </c>
      <c r="C236" s="168">
        <f aca="true" t="shared" si="15" ref="C236:D238">C237</f>
        <v>530000</v>
      </c>
      <c r="D236" s="168">
        <f t="shared" si="15"/>
        <v>950</v>
      </c>
      <c r="E236" s="153">
        <f t="shared" si="9"/>
        <v>0.1792452830188679</v>
      </c>
    </row>
    <row r="237" spans="1:5" ht="12.75">
      <c r="A237" s="159">
        <v>32</v>
      </c>
      <c r="B237" s="33" t="s">
        <v>2</v>
      </c>
      <c r="C237" s="168">
        <f t="shared" si="15"/>
        <v>530000</v>
      </c>
      <c r="D237" s="168">
        <f t="shared" si="15"/>
        <v>950</v>
      </c>
      <c r="E237" s="153">
        <f t="shared" si="9"/>
        <v>0.1792452830188679</v>
      </c>
    </row>
    <row r="238" spans="1:5" ht="12.75">
      <c r="A238" s="159">
        <v>323</v>
      </c>
      <c r="B238" s="33" t="s">
        <v>10</v>
      </c>
      <c r="C238" s="168">
        <f t="shared" si="15"/>
        <v>530000</v>
      </c>
      <c r="D238" s="168">
        <f>D239+D240</f>
        <v>950</v>
      </c>
      <c r="E238" s="153">
        <f t="shared" si="9"/>
        <v>0.1792452830188679</v>
      </c>
    </row>
    <row r="239" spans="1:5" ht="12.75" hidden="1">
      <c r="A239" s="176">
        <v>3232</v>
      </c>
      <c r="B239" s="101" t="s">
        <v>11</v>
      </c>
      <c r="C239" s="202">
        <v>530000</v>
      </c>
      <c r="D239" s="152">
        <v>0</v>
      </c>
      <c r="E239" s="200">
        <f t="shared" si="9"/>
        <v>0</v>
      </c>
    </row>
    <row r="240" spans="1:5" ht="12.75">
      <c r="A240" s="176">
        <v>3239</v>
      </c>
      <c r="B240" s="101" t="s">
        <v>77</v>
      </c>
      <c r="C240" s="202">
        <v>0</v>
      </c>
      <c r="D240" s="152">
        <v>950</v>
      </c>
      <c r="E240" s="203" t="s">
        <v>163</v>
      </c>
    </row>
    <row r="241" spans="1:5" ht="12.75">
      <c r="A241" s="176"/>
      <c r="B241" s="101"/>
      <c r="C241" s="202"/>
      <c r="D241" s="152"/>
      <c r="E241" s="203"/>
    </row>
    <row r="242" spans="1:5" ht="25.5">
      <c r="A242" s="106" t="s">
        <v>339</v>
      </c>
      <c r="B242" s="75" t="s">
        <v>219</v>
      </c>
      <c r="C242" s="168">
        <f aca="true" t="shared" si="16" ref="C242:D244">C243</f>
        <v>13050000</v>
      </c>
      <c r="D242" s="168">
        <f t="shared" si="16"/>
        <v>2004830.25</v>
      </c>
      <c r="E242" s="153">
        <f t="shared" si="9"/>
        <v>15.362683908045977</v>
      </c>
    </row>
    <row r="243" spans="1:5" ht="12.75">
      <c r="A243" s="159">
        <v>32</v>
      </c>
      <c r="B243" s="33" t="s">
        <v>2</v>
      </c>
      <c r="C243" s="168">
        <f t="shared" si="16"/>
        <v>13050000</v>
      </c>
      <c r="D243" s="168">
        <f t="shared" si="16"/>
        <v>2004830.25</v>
      </c>
      <c r="E243" s="153">
        <f t="shared" si="9"/>
        <v>15.362683908045977</v>
      </c>
    </row>
    <row r="244" spans="1:5" ht="12.75">
      <c r="A244" s="159">
        <v>323</v>
      </c>
      <c r="B244" s="33" t="s">
        <v>10</v>
      </c>
      <c r="C244" s="168">
        <f t="shared" si="16"/>
        <v>13050000</v>
      </c>
      <c r="D244" s="168">
        <f>D245+D246</f>
        <v>2004830.25</v>
      </c>
      <c r="E244" s="153">
        <f t="shared" si="9"/>
        <v>15.362683908045977</v>
      </c>
    </row>
    <row r="245" spans="1:5" ht="12.75">
      <c r="A245" s="176">
        <v>3232</v>
      </c>
      <c r="B245" s="101" t="s">
        <v>11</v>
      </c>
      <c r="C245" s="202">
        <v>13050000</v>
      </c>
      <c r="D245" s="152">
        <v>2000749</v>
      </c>
      <c r="E245" s="200">
        <f t="shared" si="9"/>
        <v>15.331409961685823</v>
      </c>
    </row>
    <row r="246" spans="1:5" ht="12.75">
      <c r="A246" s="176">
        <v>3239</v>
      </c>
      <c r="B246" s="101" t="s">
        <v>77</v>
      </c>
      <c r="C246" s="202">
        <v>0</v>
      </c>
      <c r="D246" s="152">
        <v>4081.25</v>
      </c>
      <c r="E246" s="203" t="s">
        <v>163</v>
      </c>
    </row>
    <row r="247" spans="1:5" ht="12.75">
      <c r="A247" s="176"/>
      <c r="B247" s="101"/>
      <c r="C247" s="202"/>
      <c r="D247" s="152"/>
      <c r="E247" s="203"/>
    </row>
    <row r="248" spans="1:5" ht="25.5">
      <c r="A248" s="106" t="s">
        <v>226</v>
      </c>
      <c r="B248" s="75" t="s">
        <v>220</v>
      </c>
      <c r="C248" s="168">
        <f aca="true" t="shared" si="17" ref="C248:D250">C249</f>
        <v>110000</v>
      </c>
      <c r="D248" s="168">
        <f t="shared" si="17"/>
        <v>950</v>
      </c>
      <c r="E248" s="153">
        <f t="shared" si="9"/>
        <v>0.8636363636363636</v>
      </c>
    </row>
    <row r="249" spans="1:5" ht="12.75">
      <c r="A249" s="159">
        <v>32</v>
      </c>
      <c r="B249" s="33" t="s">
        <v>2</v>
      </c>
      <c r="C249" s="168">
        <f t="shared" si="17"/>
        <v>110000</v>
      </c>
      <c r="D249" s="168">
        <f t="shared" si="17"/>
        <v>950</v>
      </c>
      <c r="E249" s="153">
        <f t="shared" si="9"/>
        <v>0.8636363636363636</v>
      </c>
    </row>
    <row r="250" spans="1:5" ht="12.75">
      <c r="A250" s="159">
        <v>323</v>
      </c>
      <c r="B250" s="33" t="s">
        <v>10</v>
      </c>
      <c r="C250" s="168">
        <f t="shared" si="17"/>
        <v>110000</v>
      </c>
      <c r="D250" s="168">
        <f>D251+D252</f>
        <v>950</v>
      </c>
      <c r="E250" s="153">
        <f t="shared" si="9"/>
        <v>0.8636363636363636</v>
      </c>
    </row>
    <row r="251" spans="1:5" ht="12.75" hidden="1">
      <c r="A251" s="176">
        <v>3232</v>
      </c>
      <c r="B251" s="101" t="s">
        <v>11</v>
      </c>
      <c r="C251" s="202">
        <v>110000</v>
      </c>
      <c r="D251" s="152">
        <v>0</v>
      </c>
      <c r="E251" s="200">
        <f t="shared" si="9"/>
        <v>0</v>
      </c>
    </row>
    <row r="252" spans="1:5" ht="12.75">
      <c r="A252" s="176">
        <v>3239</v>
      </c>
      <c r="B252" s="101" t="s">
        <v>77</v>
      </c>
      <c r="C252" s="202">
        <v>0</v>
      </c>
      <c r="D252" s="152">
        <v>950</v>
      </c>
      <c r="E252" s="203" t="s">
        <v>163</v>
      </c>
    </row>
    <row r="253" spans="1:5" ht="12.75">
      <c r="A253" s="176"/>
      <c r="B253" s="101"/>
      <c r="C253" s="202"/>
      <c r="D253" s="152"/>
      <c r="E253" s="203"/>
    </row>
    <row r="254" spans="1:5" ht="25.5">
      <c r="A254" s="106" t="s">
        <v>227</v>
      </c>
      <c r="B254" s="75" t="s">
        <v>221</v>
      </c>
      <c r="C254" s="168">
        <f aca="true" t="shared" si="18" ref="C254:D256">C255</f>
        <v>8990000</v>
      </c>
      <c r="D254" s="168">
        <f t="shared" si="18"/>
        <v>644360</v>
      </c>
      <c r="E254" s="153">
        <f t="shared" si="9"/>
        <v>7.167519466073415</v>
      </c>
    </row>
    <row r="255" spans="1:5" ht="12.75">
      <c r="A255" s="159">
        <v>32</v>
      </c>
      <c r="B255" s="33" t="s">
        <v>2</v>
      </c>
      <c r="C255" s="168">
        <f t="shared" si="18"/>
        <v>8990000</v>
      </c>
      <c r="D255" s="168">
        <f t="shared" si="18"/>
        <v>644360</v>
      </c>
      <c r="E255" s="153">
        <f t="shared" si="9"/>
        <v>7.167519466073415</v>
      </c>
    </row>
    <row r="256" spans="1:5" ht="12.75">
      <c r="A256" s="159">
        <v>323</v>
      </c>
      <c r="B256" s="33" t="s">
        <v>10</v>
      </c>
      <c r="C256" s="168">
        <f t="shared" si="18"/>
        <v>8990000</v>
      </c>
      <c r="D256" s="168">
        <f>D257+D258</f>
        <v>644360</v>
      </c>
      <c r="E256" s="153">
        <f t="shared" si="9"/>
        <v>7.167519466073415</v>
      </c>
    </row>
    <row r="257" spans="1:5" ht="12.75">
      <c r="A257" s="176">
        <v>3232</v>
      </c>
      <c r="B257" s="101" t="s">
        <v>11</v>
      </c>
      <c r="C257" s="202">
        <v>8990000</v>
      </c>
      <c r="D257" s="152">
        <v>642460</v>
      </c>
      <c r="E257" s="200">
        <f t="shared" si="9"/>
        <v>7.146384872080088</v>
      </c>
    </row>
    <row r="258" spans="1:5" ht="12.75">
      <c r="A258" s="176">
        <v>3239</v>
      </c>
      <c r="B258" s="101" t="s">
        <v>77</v>
      </c>
      <c r="C258" s="202">
        <v>0</v>
      </c>
      <c r="D258" s="152">
        <v>1900</v>
      </c>
      <c r="E258" s="203" t="s">
        <v>163</v>
      </c>
    </row>
    <row r="259" spans="1:5" ht="12.75">
      <c r="A259" s="176"/>
      <c r="B259" s="101"/>
      <c r="C259" s="202"/>
      <c r="D259" s="152"/>
      <c r="E259" s="203"/>
    </row>
    <row r="260" spans="1:5" ht="25.5">
      <c r="A260" s="106" t="s">
        <v>228</v>
      </c>
      <c r="B260" s="75" t="s">
        <v>222</v>
      </c>
      <c r="C260" s="168">
        <f aca="true" t="shared" si="19" ref="C260:D262">C261</f>
        <v>750000</v>
      </c>
      <c r="D260" s="168">
        <f t="shared" si="19"/>
        <v>2850</v>
      </c>
      <c r="E260" s="153">
        <f t="shared" si="9"/>
        <v>0.38</v>
      </c>
    </row>
    <row r="261" spans="1:5" ht="12.75">
      <c r="A261" s="159">
        <v>32</v>
      </c>
      <c r="B261" s="33" t="s">
        <v>2</v>
      </c>
      <c r="C261" s="168">
        <f t="shared" si="19"/>
        <v>750000</v>
      </c>
      <c r="D261" s="168">
        <f t="shared" si="19"/>
        <v>2850</v>
      </c>
      <c r="E261" s="153">
        <f t="shared" si="9"/>
        <v>0.38</v>
      </c>
    </row>
    <row r="262" spans="1:5" ht="12.75">
      <c r="A262" s="159">
        <v>323</v>
      </c>
      <c r="B262" s="33" t="s">
        <v>10</v>
      </c>
      <c r="C262" s="168">
        <f t="shared" si="19"/>
        <v>750000</v>
      </c>
      <c r="D262" s="168">
        <f>D263+D264</f>
        <v>2850</v>
      </c>
      <c r="E262" s="153">
        <f t="shared" si="9"/>
        <v>0.38</v>
      </c>
    </row>
    <row r="263" spans="1:5" ht="12.75" hidden="1">
      <c r="A263" s="176">
        <v>3232</v>
      </c>
      <c r="B263" s="101" t="s">
        <v>11</v>
      </c>
      <c r="C263" s="202">
        <v>750000</v>
      </c>
      <c r="D263" s="143">
        <v>0</v>
      </c>
      <c r="E263" s="200">
        <f t="shared" si="9"/>
        <v>0</v>
      </c>
    </row>
    <row r="264" spans="1:5" ht="12.75">
      <c r="A264" s="176">
        <v>3239</v>
      </c>
      <c r="B264" s="101" t="s">
        <v>77</v>
      </c>
      <c r="C264" s="152"/>
      <c r="D264" s="152">
        <v>2850</v>
      </c>
      <c r="E264" s="153"/>
    </row>
    <row r="265" spans="1:5" ht="12.75">
      <c r="A265" s="176"/>
      <c r="B265" s="101"/>
      <c r="C265" s="152"/>
      <c r="D265" s="152"/>
      <c r="E265" s="153"/>
    </row>
    <row r="266" spans="1:5" ht="25.5">
      <c r="A266" s="106" t="s">
        <v>229</v>
      </c>
      <c r="B266" s="75" t="s">
        <v>223</v>
      </c>
      <c r="C266" s="168">
        <f aca="true" t="shared" si="20" ref="C266:D268">C267</f>
        <v>210000</v>
      </c>
      <c r="D266" s="168">
        <f t="shared" si="20"/>
        <v>950</v>
      </c>
      <c r="E266" s="153">
        <f t="shared" si="9"/>
        <v>0.4523809523809524</v>
      </c>
    </row>
    <row r="267" spans="1:5" ht="12.75">
      <c r="A267" s="159">
        <v>32</v>
      </c>
      <c r="B267" s="33" t="s">
        <v>2</v>
      </c>
      <c r="C267" s="168">
        <f t="shared" si="20"/>
        <v>210000</v>
      </c>
      <c r="D267" s="168">
        <f t="shared" si="20"/>
        <v>950</v>
      </c>
      <c r="E267" s="153">
        <f t="shared" si="9"/>
        <v>0.4523809523809524</v>
      </c>
    </row>
    <row r="268" spans="1:5" ht="12.75">
      <c r="A268" s="159">
        <v>323</v>
      </c>
      <c r="B268" s="33" t="s">
        <v>10</v>
      </c>
      <c r="C268" s="168">
        <f t="shared" si="20"/>
        <v>210000</v>
      </c>
      <c r="D268" s="168">
        <f>D269+D270</f>
        <v>950</v>
      </c>
      <c r="E268" s="153">
        <f t="shared" si="9"/>
        <v>0.4523809523809524</v>
      </c>
    </row>
    <row r="269" spans="1:5" ht="12.75" hidden="1">
      <c r="A269" s="176">
        <v>3232</v>
      </c>
      <c r="B269" s="101" t="s">
        <v>11</v>
      </c>
      <c r="C269" s="202">
        <v>210000</v>
      </c>
      <c r="D269" s="143">
        <v>0</v>
      </c>
      <c r="E269" s="200">
        <f t="shared" si="9"/>
        <v>0</v>
      </c>
    </row>
    <row r="270" spans="1:5" ht="12.75">
      <c r="A270" s="176">
        <v>3239</v>
      </c>
      <c r="B270" s="101" t="s">
        <v>77</v>
      </c>
      <c r="C270" s="202">
        <v>0</v>
      </c>
      <c r="D270" s="152">
        <v>950</v>
      </c>
      <c r="E270" s="203" t="s">
        <v>163</v>
      </c>
    </row>
    <row r="271" spans="1:5" ht="12.75">
      <c r="A271" s="176"/>
      <c r="B271" s="101"/>
      <c r="C271" s="202"/>
      <c r="D271" s="152"/>
      <c r="E271" s="203"/>
    </row>
    <row r="272" spans="1:5" ht="25.5" customHeight="1">
      <c r="A272" s="106" t="s">
        <v>230</v>
      </c>
      <c r="B272" s="75" t="s">
        <v>224</v>
      </c>
      <c r="C272" s="168">
        <f aca="true" t="shared" si="21" ref="C272:D274">C273</f>
        <v>1280000</v>
      </c>
      <c r="D272" s="168">
        <f t="shared" si="21"/>
        <v>484560</v>
      </c>
      <c r="E272" s="153">
        <f t="shared" si="9"/>
        <v>37.85625</v>
      </c>
    </row>
    <row r="273" spans="1:5" ht="12.75">
      <c r="A273" s="159">
        <v>32</v>
      </c>
      <c r="B273" s="33" t="s">
        <v>2</v>
      </c>
      <c r="C273" s="168">
        <f t="shared" si="21"/>
        <v>1280000</v>
      </c>
      <c r="D273" s="168">
        <f t="shared" si="21"/>
        <v>484560</v>
      </c>
      <c r="E273" s="153">
        <f t="shared" si="9"/>
        <v>37.85625</v>
      </c>
    </row>
    <row r="274" spans="1:5" ht="12.75">
      <c r="A274" s="159">
        <v>323</v>
      </c>
      <c r="B274" s="33" t="s">
        <v>10</v>
      </c>
      <c r="C274" s="168">
        <f t="shared" si="21"/>
        <v>1280000</v>
      </c>
      <c r="D274" s="168">
        <f>D275+D276</f>
        <v>484560</v>
      </c>
      <c r="E274" s="153">
        <f t="shared" si="9"/>
        <v>37.85625</v>
      </c>
    </row>
    <row r="275" spans="1:5" ht="12.75">
      <c r="A275" s="176">
        <v>3232</v>
      </c>
      <c r="B275" s="101" t="s">
        <v>11</v>
      </c>
      <c r="C275" s="202">
        <v>1280000</v>
      </c>
      <c r="D275" s="143">
        <v>483610</v>
      </c>
      <c r="E275" s="200">
        <f t="shared" si="9"/>
        <v>37.782031249999996</v>
      </c>
    </row>
    <row r="276" spans="1:5" ht="12.75">
      <c r="A276" s="176"/>
      <c r="B276" s="101"/>
      <c r="C276" s="202">
        <v>0</v>
      </c>
      <c r="D276" s="152">
        <v>950</v>
      </c>
      <c r="E276" s="203" t="s">
        <v>163</v>
      </c>
    </row>
    <row r="277" spans="1:5" ht="25.5" customHeight="1">
      <c r="A277" s="106" t="s">
        <v>231</v>
      </c>
      <c r="B277" s="75" t="s">
        <v>225</v>
      </c>
      <c r="C277" s="168">
        <f aca="true" t="shared" si="22" ref="C277:D279">C278</f>
        <v>280000</v>
      </c>
      <c r="D277" s="168">
        <f t="shared" si="22"/>
        <v>950</v>
      </c>
      <c r="E277" s="153">
        <f t="shared" si="9"/>
        <v>0.3392857142857143</v>
      </c>
    </row>
    <row r="278" spans="1:5" ht="12.75">
      <c r="A278" s="159">
        <v>32</v>
      </c>
      <c r="B278" s="33" t="s">
        <v>2</v>
      </c>
      <c r="C278" s="168">
        <f t="shared" si="22"/>
        <v>280000</v>
      </c>
      <c r="D278" s="168">
        <f t="shared" si="22"/>
        <v>950</v>
      </c>
      <c r="E278" s="153">
        <f aca="true" t="shared" si="23" ref="E278:E343">D278/C278*100</f>
        <v>0.3392857142857143</v>
      </c>
    </row>
    <row r="279" spans="1:5" ht="12.75">
      <c r="A279" s="159">
        <v>323</v>
      </c>
      <c r="B279" s="33" t="s">
        <v>10</v>
      </c>
      <c r="C279" s="168">
        <f t="shared" si="22"/>
        <v>280000</v>
      </c>
      <c r="D279" s="168">
        <f>D280+D281</f>
        <v>950</v>
      </c>
      <c r="E279" s="153">
        <f t="shared" si="23"/>
        <v>0.3392857142857143</v>
      </c>
    </row>
    <row r="280" spans="1:5" ht="12.75" hidden="1">
      <c r="A280" s="176">
        <v>3232</v>
      </c>
      <c r="B280" s="101" t="s">
        <v>11</v>
      </c>
      <c r="C280" s="202">
        <v>280000</v>
      </c>
      <c r="D280" s="143">
        <v>0</v>
      </c>
      <c r="E280" s="200">
        <f t="shared" si="23"/>
        <v>0</v>
      </c>
    </row>
    <row r="281" spans="1:5" ht="12" customHeight="1">
      <c r="A281" s="176">
        <v>3239</v>
      </c>
      <c r="B281" s="101" t="s">
        <v>77</v>
      </c>
      <c r="C281" s="202">
        <v>0</v>
      </c>
      <c r="D281" s="152">
        <v>950</v>
      </c>
      <c r="E281" s="203" t="s">
        <v>163</v>
      </c>
    </row>
    <row r="282" spans="1:5" ht="12" customHeight="1">
      <c r="A282" s="176"/>
      <c r="B282" s="101"/>
      <c r="C282" s="202"/>
      <c r="D282" s="152"/>
      <c r="E282" s="203"/>
    </row>
    <row r="283" spans="1:5" ht="25.5">
      <c r="A283" s="106" t="s">
        <v>232</v>
      </c>
      <c r="B283" s="75" t="s">
        <v>294</v>
      </c>
      <c r="C283" s="168">
        <f aca="true" t="shared" si="24" ref="C283:D285">C284</f>
        <v>100000</v>
      </c>
      <c r="D283" s="168">
        <f t="shared" si="24"/>
        <v>950</v>
      </c>
      <c r="E283" s="153">
        <f t="shared" si="23"/>
        <v>0.95</v>
      </c>
    </row>
    <row r="284" spans="1:5" ht="12.75">
      <c r="A284" s="159">
        <v>32</v>
      </c>
      <c r="B284" s="33" t="s">
        <v>2</v>
      </c>
      <c r="C284" s="168">
        <f t="shared" si="24"/>
        <v>100000</v>
      </c>
      <c r="D284" s="168">
        <f t="shared" si="24"/>
        <v>950</v>
      </c>
      <c r="E284" s="153">
        <f t="shared" si="23"/>
        <v>0.95</v>
      </c>
    </row>
    <row r="285" spans="1:5" ht="12.75">
      <c r="A285" s="159">
        <v>323</v>
      </c>
      <c r="B285" s="33" t="s">
        <v>10</v>
      </c>
      <c r="C285" s="168">
        <f t="shared" si="24"/>
        <v>100000</v>
      </c>
      <c r="D285" s="168">
        <f>D286+D287</f>
        <v>950</v>
      </c>
      <c r="E285" s="153">
        <f t="shared" si="23"/>
        <v>0.95</v>
      </c>
    </row>
    <row r="286" spans="1:5" ht="12.75" hidden="1">
      <c r="A286" s="176">
        <v>3232</v>
      </c>
      <c r="B286" s="101" t="s">
        <v>11</v>
      </c>
      <c r="C286" s="202">
        <v>100000</v>
      </c>
      <c r="D286" s="143">
        <v>0</v>
      </c>
      <c r="E286" s="200">
        <f t="shared" si="23"/>
        <v>0</v>
      </c>
    </row>
    <row r="287" spans="1:5" ht="12.75">
      <c r="A287" s="176">
        <v>3239</v>
      </c>
      <c r="B287" s="101" t="s">
        <v>77</v>
      </c>
      <c r="C287" s="202">
        <v>0</v>
      </c>
      <c r="D287" s="152">
        <v>950</v>
      </c>
      <c r="E287" s="203" t="s">
        <v>163</v>
      </c>
    </row>
    <row r="288" spans="1:5" ht="12.75" hidden="1">
      <c r="A288" s="179"/>
      <c r="B288" s="97"/>
      <c r="C288" s="152"/>
      <c r="D288" s="152"/>
      <c r="E288" s="153" t="e">
        <f t="shared" si="23"/>
        <v>#DIV/0!</v>
      </c>
    </row>
    <row r="289" spans="1:5" ht="12.75">
      <c r="A289" s="179"/>
      <c r="B289" s="97"/>
      <c r="C289" s="152"/>
      <c r="D289" s="152"/>
      <c r="E289" s="153"/>
    </row>
    <row r="290" spans="1:5" s="163" customFormat="1" ht="25.5">
      <c r="A290" s="106" t="s">
        <v>116</v>
      </c>
      <c r="B290" s="75" t="s">
        <v>171</v>
      </c>
      <c r="C290" s="168">
        <f>C291</f>
        <v>44300000</v>
      </c>
      <c r="D290" s="168">
        <f>D292</f>
        <v>8867557</v>
      </c>
      <c r="E290" s="153">
        <f t="shared" si="23"/>
        <v>20.01705869074492</v>
      </c>
    </row>
    <row r="291" spans="1:5" ht="12.75" hidden="1">
      <c r="A291" s="159">
        <v>3</v>
      </c>
      <c r="B291" s="33" t="s">
        <v>60</v>
      </c>
      <c r="C291" s="168">
        <f>C292</f>
        <v>44300000</v>
      </c>
      <c r="D291" s="168"/>
      <c r="E291" s="153">
        <f t="shared" si="23"/>
        <v>0</v>
      </c>
    </row>
    <row r="292" spans="1:5" ht="12.75">
      <c r="A292" s="159">
        <v>32</v>
      </c>
      <c r="B292" s="33" t="s">
        <v>2</v>
      </c>
      <c r="C292" s="168">
        <f>C293</f>
        <v>44300000</v>
      </c>
      <c r="D292" s="168">
        <f>D293</f>
        <v>8867557</v>
      </c>
      <c r="E292" s="153">
        <f t="shared" si="23"/>
        <v>20.01705869074492</v>
      </c>
    </row>
    <row r="293" spans="1:5" ht="12.75">
      <c r="A293" s="159">
        <v>323</v>
      </c>
      <c r="B293" s="33" t="s">
        <v>10</v>
      </c>
      <c r="C293" s="168">
        <f>SUM(C294:C295)</f>
        <v>44300000</v>
      </c>
      <c r="D293" s="168">
        <f>SUM(D294:D295)</f>
        <v>8867557</v>
      </c>
      <c r="E293" s="153">
        <f t="shared" si="23"/>
        <v>20.01705869074492</v>
      </c>
    </row>
    <row r="294" spans="1:5" ht="12.75">
      <c r="A294" s="176">
        <v>3237</v>
      </c>
      <c r="B294" s="101" t="s">
        <v>134</v>
      </c>
      <c r="C294" s="202">
        <v>600000</v>
      </c>
      <c r="D294" s="152">
        <v>86292</v>
      </c>
      <c r="E294" s="200">
        <f t="shared" si="23"/>
        <v>14.382</v>
      </c>
    </row>
    <row r="295" spans="1:5" ht="12.75">
      <c r="A295" s="176">
        <v>3239</v>
      </c>
      <c r="B295" s="101" t="s">
        <v>77</v>
      </c>
      <c r="C295" s="202">
        <v>43700000</v>
      </c>
      <c r="D295" s="152">
        <v>8781265</v>
      </c>
      <c r="E295" s="200">
        <f t="shared" si="23"/>
        <v>20.094427917620138</v>
      </c>
    </row>
    <row r="296" spans="1:5" ht="12.75">
      <c r="A296" s="176"/>
      <c r="B296" s="101"/>
      <c r="C296" s="152"/>
      <c r="D296" s="152"/>
      <c r="E296" s="153"/>
    </row>
    <row r="297" spans="1:5" s="158" customFormat="1" ht="12.75" customHeight="1">
      <c r="A297" s="159" t="s">
        <v>117</v>
      </c>
      <c r="B297" s="158" t="s">
        <v>172</v>
      </c>
      <c r="C297" s="170">
        <f>C298</f>
        <v>5000000</v>
      </c>
      <c r="D297" s="170">
        <f>D299</f>
        <v>44565</v>
      </c>
      <c r="E297" s="153">
        <f t="shared" si="23"/>
        <v>0.8913000000000001</v>
      </c>
    </row>
    <row r="298" spans="1:5" ht="12.75" hidden="1">
      <c r="A298" s="159">
        <v>3</v>
      </c>
      <c r="B298" s="33" t="s">
        <v>60</v>
      </c>
      <c r="C298" s="168">
        <f>C299</f>
        <v>5000000</v>
      </c>
      <c r="D298" s="168"/>
      <c r="E298" s="153">
        <f t="shared" si="23"/>
        <v>0</v>
      </c>
    </row>
    <row r="299" spans="1:5" ht="12.75">
      <c r="A299" s="159">
        <v>32</v>
      </c>
      <c r="B299" s="33" t="s">
        <v>2</v>
      </c>
      <c r="C299" s="168">
        <f>C300</f>
        <v>5000000</v>
      </c>
      <c r="D299" s="168">
        <f>D300</f>
        <v>44565</v>
      </c>
      <c r="E299" s="153">
        <f t="shared" si="23"/>
        <v>0.8913000000000001</v>
      </c>
    </row>
    <row r="300" spans="1:5" ht="12.75">
      <c r="A300" s="159">
        <v>323</v>
      </c>
      <c r="B300" s="33" t="s">
        <v>10</v>
      </c>
      <c r="C300" s="168">
        <f>C301</f>
        <v>5000000</v>
      </c>
      <c r="D300" s="168">
        <f>D301</f>
        <v>44565</v>
      </c>
      <c r="E300" s="153">
        <f t="shared" si="23"/>
        <v>0.8913000000000001</v>
      </c>
    </row>
    <row r="301" spans="1:5" ht="12.75">
      <c r="A301" s="176">
        <v>3239</v>
      </c>
      <c r="B301" s="101" t="s">
        <v>77</v>
      </c>
      <c r="C301" s="202">
        <v>5000000</v>
      </c>
      <c r="D301" s="152">
        <v>44565</v>
      </c>
      <c r="E301" s="200">
        <f t="shared" si="23"/>
        <v>0.8913000000000001</v>
      </c>
    </row>
    <row r="302" spans="1:5" ht="12.75">
      <c r="A302" s="176"/>
      <c r="B302" s="101"/>
      <c r="C302" s="152"/>
      <c r="D302" s="152"/>
      <c r="E302" s="153"/>
    </row>
    <row r="303" spans="1:5" s="158" customFormat="1" ht="12.75">
      <c r="A303" s="159" t="s">
        <v>118</v>
      </c>
      <c r="B303" s="158" t="s">
        <v>120</v>
      </c>
      <c r="C303" s="170">
        <f>C304</f>
        <v>55000000</v>
      </c>
      <c r="D303" s="170">
        <f>D305+D315</f>
        <v>25091062</v>
      </c>
      <c r="E303" s="153">
        <f t="shared" si="23"/>
        <v>45.620112727272726</v>
      </c>
    </row>
    <row r="304" spans="1:5" ht="12.75" hidden="1">
      <c r="A304" s="159">
        <v>3</v>
      </c>
      <c r="B304" s="33" t="s">
        <v>60</v>
      </c>
      <c r="C304" s="168">
        <f>C305+C315</f>
        <v>55000000</v>
      </c>
      <c r="D304" s="168"/>
      <c r="E304" s="153">
        <f t="shared" si="23"/>
        <v>0</v>
      </c>
    </row>
    <row r="305" spans="1:5" ht="12.75">
      <c r="A305" s="159">
        <v>32</v>
      </c>
      <c r="B305" s="33" t="s">
        <v>182</v>
      </c>
      <c r="C305" s="168">
        <f>C306+C308+C312</f>
        <v>54980000</v>
      </c>
      <c r="D305" s="168">
        <f>D306+D308+D312</f>
        <v>25084664</v>
      </c>
      <c r="E305" s="153">
        <f t="shared" si="23"/>
        <v>45.625070934885414</v>
      </c>
    </row>
    <row r="306" spans="1:5" ht="12.75">
      <c r="A306" s="159">
        <v>322</v>
      </c>
      <c r="B306" s="33" t="s">
        <v>69</v>
      </c>
      <c r="C306" s="168">
        <f>C307</f>
        <v>1100000</v>
      </c>
      <c r="D306" s="168">
        <f>D307</f>
        <v>280833</v>
      </c>
      <c r="E306" s="153">
        <f t="shared" si="23"/>
        <v>25.53027272727273</v>
      </c>
    </row>
    <row r="307" spans="1:5" ht="12.75">
      <c r="A307" s="176">
        <v>3221</v>
      </c>
      <c r="B307" s="101" t="s">
        <v>70</v>
      </c>
      <c r="C307" s="202">
        <v>1100000</v>
      </c>
      <c r="D307" s="152">
        <v>280833</v>
      </c>
      <c r="E307" s="200">
        <f t="shared" si="23"/>
        <v>25.53027272727273</v>
      </c>
    </row>
    <row r="308" spans="1:5" ht="12.75">
      <c r="A308" s="159">
        <v>323</v>
      </c>
      <c r="B308" s="33" t="s">
        <v>10</v>
      </c>
      <c r="C308" s="168">
        <f>SUM(C309:C311)</f>
        <v>53700000</v>
      </c>
      <c r="D308" s="168">
        <f>SUM(D309:D311)</f>
        <v>24794355</v>
      </c>
      <c r="E308" s="153">
        <f t="shared" si="23"/>
        <v>46.17198324022346</v>
      </c>
    </row>
    <row r="309" spans="1:5" ht="12.75">
      <c r="A309" s="176">
        <v>3231</v>
      </c>
      <c r="B309" s="101" t="s">
        <v>73</v>
      </c>
      <c r="C309" s="202">
        <v>9000000</v>
      </c>
      <c r="D309" s="152">
        <v>3735616</v>
      </c>
      <c r="E309" s="200">
        <f t="shared" si="23"/>
        <v>41.50684444444445</v>
      </c>
    </row>
    <row r="310" spans="1:5" ht="12.75">
      <c r="A310" s="176">
        <v>3237</v>
      </c>
      <c r="B310" s="101" t="s">
        <v>134</v>
      </c>
      <c r="C310" s="202">
        <v>44680000</v>
      </c>
      <c r="D310" s="152">
        <v>21058739</v>
      </c>
      <c r="E310" s="200">
        <f t="shared" si="23"/>
        <v>47.1323612354521</v>
      </c>
    </row>
    <row r="311" spans="1:5" ht="12.75" hidden="1">
      <c r="A311" s="176">
        <v>3239</v>
      </c>
      <c r="B311" s="101" t="s">
        <v>77</v>
      </c>
      <c r="C311" s="202">
        <v>20000</v>
      </c>
      <c r="D311" s="152">
        <v>0</v>
      </c>
      <c r="E311" s="200">
        <f t="shared" si="23"/>
        <v>0</v>
      </c>
    </row>
    <row r="312" spans="1:5" ht="12.75">
      <c r="A312" s="159">
        <v>329</v>
      </c>
      <c r="B312" s="33" t="s">
        <v>79</v>
      </c>
      <c r="C312" s="168">
        <f>C314+C313</f>
        <v>180000</v>
      </c>
      <c r="D312" s="168">
        <f>SUM(D313:D314)</f>
        <v>9476</v>
      </c>
      <c r="E312" s="153">
        <f t="shared" si="23"/>
        <v>5.264444444444445</v>
      </c>
    </row>
    <row r="313" spans="1:5" ht="12.75">
      <c r="A313" s="176">
        <v>3295</v>
      </c>
      <c r="B313" s="101" t="s">
        <v>268</v>
      </c>
      <c r="C313" s="202">
        <v>140000</v>
      </c>
      <c r="D313" s="152">
        <v>9476</v>
      </c>
      <c r="E313" s="200">
        <f t="shared" si="23"/>
        <v>6.768571428571428</v>
      </c>
    </row>
    <row r="314" spans="1:5" ht="12.75" hidden="1">
      <c r="A314" s="176">
        <v>3299</v>
      </c>
      <c r="B314" s="101" t="s">
        <v>79</v>
      </c>
      <c r="C314" s="202">
        <v>40000</v>
      </c>
      <c r="D314" s="152">
        <v>0</v>
      </c>
      <c r="E314" s="200">
        <f t="shared" si="23"/>
        <v>0</v>
      </c>
    </row>
    <row r="315" spans="1:5" ht="12.75">
      <c r="A315" s="159">
        <v>34</v>
      </c>
      <c r="B315" s="33" t="s">
        <v>15</v>
      </c>
      <c r="C315" s="168">
        <f>C316</f>
        <v>20000</v>
      </c>
      <c r="D315" s="168">
        <f>D316</f>
        <v>6398</v>
      </c>
      <c r="E315" s="153">
        <f t="shared" si="23"/>
        <v>31.990000000000002</v>
      </c>
    </row>
    <row r="316" spans="1:5" ht="12.75">
      <c r="A316" s="159">
        <v>343</v>
      </c>
      <c r="B316" s="33" t="s">
        <v>94</v>
      </c>
      <c r="C316" s="168">
        <f>SUM(C317:C318)</f>
        <v>20000</v>
      </c>
      <c r="D316" s="168">
        <f>SUM(D317:D318)</f>
        <v>6398</v>
      </c>
      <c r="E316" s="153">
        <f t="shared" si="23"/>
        <v>31.990000000000002</v>
      </c>
    </row>
    <row r="317" spans="1:5" ht="12.75">
      <c r="A317" s="176">
        <v>3431</v>
      </c>
      <c r="B317" s="101" t="s">
        <v>135</v>
      </c>
      <c r="C317" s="202">
        <v>10000</v>
      </c>
      <c r="D317" s="152">
        <v>6398</v>
      </c>
      <c r="E317" s="200">
        <f t="shared" si="23"/>
        <v>63.980000000000004</v>
      </c>
    </row>
    <row r="318" spans="1:5" ht="12.75" hidden="1">
      <c r="A318" s="176">
        <v>3433</v>
      </c>
      <c r="B318" s="34" t="s">
        <v>96</v>
      </c>
      <c r="C318" s="202">
        <v>10000</v>
      </c>
      <c r="D318" s="152">
        <v>0</v>
      </c>
      <c r="E318" s="200">
        <f t="shared" si="23"/>
        <v>0</v>
      </c>
    </row>
    <row r="319" spans="1:5" ht="12.75">
      <c r="A319" s="176"/>
      <c r="B319" s="101"/>
      <c r="C319" s="152"/>
      <c r="D319" s="152"/>
      <c r="E319" s="153"/>
    </row>
    <row r="320" spans="1:5" ht="12.75">
      <c r="A320" s="159" t="s">
        <v>119</v>
      </c>
      <c r="B320" s="105" t="s">
        <v>140</v>
      </c>
      <c r="C320" s="168">
        <f>C321</f>
        <v>4000000</v>
      </c>
      <c r="D320" s="168">
        <f>D322</f>
        <v>1688163</v>
      </c>
      <c r="E320" s="153">
        <f t="shared" si="23"/>
        <v>42.204075</v>
      </c>
    </row>
    <row r="321" spans="1:5" ht="12.75" hidden="1">
      <c r="A321" s="159">
        <v>3</v>
      </c>
      <c r="B321" s="33" t="s">
        <v>60</v>
      </c>
      <c r="C321" s="168">
        <f>C322</f>
        <v>4000000</v>
      </c>
      <c r="D321" s="168"/>
      <c r="E321" s="153">
        <f t="shared" si="23"/>
        <v>0</v>
      </c>
    </row>
    <row r="322" spans="1:5" ht="12.75">
      <c r="A322" s="159">
        <v>32</v>
      </c>
      <c r="B322" s="105" t="s">
        <v>2</v>
      </c>
      <c r="C322" s="168">
        <f>C323+C327+C335</f>
        <v>4000000</v>
      </c>
      <c r="D322" s="168">
        <f>D323+D327+D335</f>
        <v>1688163</v>
      </c>
      <c r="E322" s="153">
        <f t="shared" si="23"/>
        <v>42.204075</v>
      </c>
    </row>
    <row r="323" spans="1:5" ht="12.75">
      <c r="A323" s="159">
        <v>322</v>
      </c>
      <c r="B323" s="105" t="s">
        <v>69</v>
      </c>
      <c r="C323" s="168">
        <f>SUM(C324:C326)</f>
        <v>937000</v>
      </c>
      <c r="D323" s="168">
        <f>SUM(D324:D326)</f>
        <v>277408</v>
      </c>
      <c r="E323" s="153">
        <f t="shared" si="23"/>
        <v>29.6059765208111</v>
      </c>
    </row>
    <row r="324" spans="1:5" ht="12.75">
      <c r="A324" s="179">
        <v>3222</v>
      </c>
      <c r="B324" s="101" t="s">
        <v>71</v>
      </c>
      <c r="C324" s="202">
        <v>387000</v>
      </c>
      <c r="D324" s="152">
        <v>84415</v>
      </c>
      <c r="E324" s="200">
        <f t="shared" si="23"/>
        <v>21.81266149870801</v>
      </c>
    </row>
    <row r="325" spans="1:5" ht="12.75">
      <c r="A325" s="179">
        <v>3223</v>
      </c>
      <c r="B325" s="101" t="s">
        <v>72</v>
      </c>
      <c r="C325" s="202">
        <v>500000</v>
      </c>
      <c r="D325" s="152">
        <v>192534</v>
      </c>
      <c r="E325" s="200">
        <f t="shared" si="23"/>
        <v>38.506800000000005</v>
      </c>
    </row>
    <row r="326" spans="1:5" ht="12.75">
      <c r="A326" s="179">
        <v>3225</v>
      </c>
      <c r="B326" s="101" t="s">
        <v>128</v>
      </c>
      <c r="C326" s="202">
        <v>50000</v>
      </c>
      <c r="D326" s="152">
        <v>459</v>
      </c>
      <c r="E326" s="200">
        <f t="shared" si="23"/>
        <v>0.918</v>
      </c>
    </row>
    <row r="327" spans="1:5" ht="12.75">
      <c r="A327" s="159">
        <v>323</v>
      </c>
      <c r="B327" s="105" t="s">
        <v>10</v>
      </c>
      <c r="C327" s="168">
        <f>SUM(C328:C334)</f>
        <v>3040000</v>
      </c>
      <c r="D327" s="168">
        <f>SUM(D328:D334)</f>
        <v>1407886</v>
      </c>
      <c r="E327" s="153">
        <f t="shared" si="23"/>
        <v>46.31203947368421</v>
      </c>
    </row>
    <row r="328" spans="1:5" ht="12.75">
      <c r="A328" s="179">
        <v>3231</v>
      </c>
      <c r="B328" s="101" t="s">
        <v>136</v>
      </c>
      <c r="C328" s="202">
        <v>80000</v>
      </c>
      <c r="D328" s="152">
        <v>31641</v>
      </c>
      <c r="E328" s="200">
        <f t="shared" si="23"/>
        <v>39.551249999999996</v>
      </c>
    </row>
    <row r="329" spans="1:5" ht="12.75">
      <c r="A329" s="179">
        <v>3232</v>
      </c>
      <c r="B329" s="101" t="s">
        <v>138</v>
      </c>
      <c r="C329" s="202">
        <v>2150000</v>
      </c>
      <c r="D329" s="152">
        <v>964323</v>
      </c>
      <c r="E329" s="200">
        <f t="shared" si="23"/>
        <v>44.85223255813954</v>
      </c>
    </row>
    <row r="330" spans="1:5" ht="12.75">
      <c r="A330" s="179">
        <v>3234</v>
      </c>
      <c r="B330" s="101" t="s">
        <v>75</v>
      </c>
      <c r="C330" s="202">
        <v>75000</v>
      </c>
      <c r="D330" s="152">
        <v>24121</v>
      </c>
      <c r="E330" s="200">
        <f t="shared" si="23"/>
        <v>32.16133333333333</v>
      </c>
    </row>
    <row r="331" spans="1:5" ht="12.75">
      <c r="A331" s="179">
        <v>3235</v>
      </c>
      <c r="B331" s="101" t="s">
        <v>76</v>
      </c>
      <c r="C331" s="202">
        <v>720000</v>
      </c>
      <c r="D331" s="152">
        <v>387801</v>
      </c>
      <c r="E331" s="200">
        <f t="shared" si="23"/>
        <v>53.861250000000005</v>
      </c>
    </row>
    <row r="332" spans="1:5" ht="12.75" hidden="1">
      <c r="A332" s="176">
        <v>3237</v>
      </c>
      <c r="B332" s="101" t="s">
        <v>134</v>
      </c>
      <c r="C332" s="202">
        <v>5000</v>
      </c>
      <c r="D332" s="152">
        <v>0</v>
      </c>
      <c r="E332" s="200">
        <f t="shared" si="23"/>
        <v>0</v>
      </c>
    </row>
    <row r="333" spans="1:5" ht="12.75" hidden="1">
      <c r="A333" s="176">
        <v>3239</v>
      </c>
      <c r="B333" s="101" t="s">
        <v>77</v>
      </c>
      <c r="C333" s="202">
        <v>0</v>
      </c>
      <c r="D333" s="152"/>
      <c r="E333" s="200" t="e">
        <f t="shared" si="23"/>
        <v>#DIV/0!</v>
      </c>
    </row>
    <row r="334" spans="1:5" ht="12.75" hidden="1">
      <c r="A334" s="176">
        <v>3239</v>
      </c>
      <c r="B334" s="101" t="s">
        <v>77</v>
      </c>
      <c r="C334" s="202">
        <v>10000</v>
      </c>
      <c r="D334" s="152">
        <v>0</v>
      </c>
      <c r="E334" s="200">
        <f t="shared" si="23"/>
        <v>0</v>
      </c>
    </row>
    <row r="335" spans="1:5" ht="12.75">
      <c r="A335" s="159">
        <v>329</v>
      </c>
      <c r="B335" s="105" t="s">
        <v>79</v>
      </c>
      <c r="C335" s="168">
        <f>C337+C336</f>
        <v>23000</v>
      </c>
      <c r="D335" s="168">
        <f>SUM(D336:D337)</f>
        <v>2869</v>
      </c>
      <c r="E335" s="153">
        <f t="shared" si="23"/>
        <v>12.47391304347826</v>
      </c>
    </row>
    <row r="336" spans="1:5" ht="12.75">
      <c r="A336" s="176">
        <v>3295</v>
      </c>
      <c r="B336" s="101" t="s">
        <v>268</v>
      </c>
      <c r="C336" s="202">
        <v>8000</v>
      </c>
      <c r="D336" s="152">
        <v>2869</v>
      </c>
      <c r="E336" s="200">
        <f t="shared" si="23"/>
        <v>35.862500000000004</v>
      </c>
    </row>
    <row r="337" spans="1:5" ht="12.75" hidden="1">
      <c r="A337" s="176">
        <v>3299</v>
      </c>
      <c r="B337" s="101" t="s">
        <v>79</v>
      </c>
      <c r="C337" s="202">
        <v>15000</v>
      </c>
      <c r="D337" s="152">
        <v>0</v>
      </c>
      <c r="E337" s="200">
        <f t="shared" si="23"/>
        <v>0</v>
      </c>
    </row>
    <row r="338" spans="1:5" ht="12.75">
      <c r="A338" s="179"/>
      <c r="B338" s="101"/>
      <c r="C338" s="152"/>
      <c r="D338" s="152"/>
      <c r="E338" s="153"/>
    </row>
    <row r="339" spans="1:5" ht="12.75">
      <c r="A339" s="159" t="s">
        <v>121</v>
      </c>
      <c r="B339" s="33" t="s">
        <v>165</v>
      </c>
      <c r="C339" s="168">
        <f>C340</f>
        <v>4000000</v>
      </c>
      <c r="D339" s="168">
        <f>D341</f>
        <v>1125052</v>
      </c>
      <c r="E339" s="153">
        <f t="shared" si="23"/>
        <v>28.126299999999997</v>
      </c>
    </row>
    <row r="340" spans="1:5" ht="12.75" hidden="1">
      <c r="A340" s="159">
        <v>3</v>
      </c>
      <c r="B340" s="33" t="s">
        <v>60</v>
      </c>
      <c r="C340" s="168">
        <f>C341</f>
        <v>4000000</v>
      </c>
      <c r="D340" s="168"/>
      <c r="E340" s="153">
        <f t="shared" si="23"/>
        <v>0</v>
      </c>
    </row>
    <row r="341" spans="1:5" ht="12.75">
      <c r="A341" s="159">
        <v>32</v>
      </c>
      <c r="B341" s="33" t="s">
        <v>2</v>
      </c>
      <c r="C341" s="168">
        <f>C342+C345</f>
        <v>4000000</v>
      </c>
      <c r="D341" s="168">
        <f>D342+D345</f>
        <v>1125052</v>
      </c>
      <c r="E341" s="153">
        <f t="shared" si="23"/>
        <v>28.126299999999997</v>
      </c>
    </row>
    <row r="342" spans="1:5" ht="12.75">
      <c r="A342" s="159">
        <v>323</v>
      </c>
      <c r="B342" s="106" t="s">
        <v>10</v>
      </c>
      <c r="C342" s="168">
        <f>SUM(C343:C344)</f>
        <v>3950000</v>
      </c>
      <c r="D342" s="168">
        <f>SUM(D343:D344)</f>
        <v>1112235</v>
      </c>
      <c r="E342" s="153">
        <f t="shared" si="23"/>
        <v>28.157848101265827</v>
      </c>
    </row>
    <row r="343" spans="1:5" ht="12.75">
      <c r="A343" s="176">
        <v>3237</v>
      </c>
      <c r="B343" s="101" t="s">
        <v>134</v>
      </c>
      <c r="C343" s="202">
        <v>1000000</v>
      </c>
      <c r="D343" s="152">
        <v>386294</v>
      </c>
      <c r="E343" s="200">
        <f t="shared" si="23"/>
        <v>38.629400000000004</v>
      </c>
    </row>
    <row r="344" spans="1:5" ht="12.75">
      <c r="A344" s="176">
        <v>3239</v>
      </c>
      <c r="B344" s="101" t="s">
        <v>77</v>
      </c>
      <c r="C344" s="202">
        <v>2950000</v>
      </c>
      <c r="D344" s="152">
        <v>725941</v>
      </c>
      <c r="E344" s="200">
        <f aca="true" t="shared" si="25" ref="E344:E407">D344/C344*100</f>
        <v>24.608169491525427</v>
      </c>
    </row>
    <row r="345" spans="1:5" ht="12.75">
      <c r="A345" s="159">
        <v>329</v>
      </c>
      <c r="B345" s="106" t="s">
        <v>79</v>
      </c>
      <c r="C345" s="168">
        <f>C346+C347</f>
        <v>50000</v>
      </c>
      <c r="D345" s="168">
        <f>SUM(D346:D347)</f>
        <v>12817</v>
      </c>
      <c r="E345" s="153">
        <f t="shared" si="25"/>
        <v>25.634</v>
      </c>
    </row>
    <row r="346" spans="1:5" ht="12.75">
      <c r="A346" s="179">
        <v>3295</v>
      </c>
      <c r="B346" s="101" t="s">
        <v>268</v>
      </c>
      <c r="C346" s="202">
        <v>40000</v>
      </c>
      <c r="D346" s="152">
        <v>12817</v>
      </c>
      <c r="E346" s="200">
        <f t="shared" si="25"/>
        <v>32.042500000000004</v>
      </c>
    </row>
    <row r="347" spans="1:5" ht="12.75" hidden="1">
      <c r="A347" s="179">
        <v>3299</v>
      </c>
      <c r="B347" s="101" t="s">
        <v>79</v>
      </c>
      <c r="C347" s="202">
        <v>10000</v>
      </c>
      <c r="D347" s="152">
        <v>0</v>
      </c>
      <c r="E347" s="200">
        <f t="shared" si="25"/>
        <v>0</v>
      </c>
    </row>
    <row r="348" spans="1:5" ht="12.75">
      <c r="A348" s="179"/>
      <c r="B348" s="101"/>
      <c r="C348" s="152"/>
      <c r="D348" s="152"/>
      <c r="E348" s="153"/>
    </row>
    <row r="349" spans="1:5" ht="12.75">
      <c r="A349" s="159" t="s">
        <v>139</v>
      </c>
      <c r="B349" s="33" t="s">
        <v>166</v>
      </c>
      <c r="C349" s="168">
        <f>C350</f>
        <v>4000000</v>
      </c>
      <c r="D349" s="168">
        <f>D351+D354</f>
        <v>1430137</v>
      </c>
      <c r="E349" s="153">
        <f t="shared" si="25"/>
        <v>35.753425</v>
      </c>
    </row>
    <row r="350" spans="1:5" ht="12.75" hidden="1">
      <c r="A350" s="159">
        <v>3</v>
      </c>
      <c r="B350" s="33" t="s">
        <v>60</v>
      </c>
      <c r="C350" s="168">
        <f>C351+C354</f>
        <v>4000000</v>
      </c>
      <c r="D350" s="168"/>
      <c r="E350" s="153">
        <f t="shared" si="25"/>
        <v>0</v>
      </c>
    </row>
    <row r="351" spans="1:5" ht="12.75">
      <c r="A351" s="159">
        <v>32</v>
      </c>
      <c r="B351" s="33" t="s">
        <v>2</v>
      </c>
      <c r="C351" s="168">
        <f>C352</f>
        <v>3000000</v>
      </c>
      <c r="D351" s="168">
        <f>D352</f>
        <v>1429341</v>
      </c>
      <c r="E351" s="153">
        <f t="shared" si="25"/>
        <v>47.6447</v>
      </c>
    </row>
    <row r="352" spans="1:5" ht="12.75">
      <c r="A352" s="159">
        <v>329</v>
      </c>
      <c r="B352" s="33" t="s">
        <v>79</v>
      </c>
      <c r="C352" s="168">
        <f>C353</f>
        <v>3000000</v>
      </c>
      <c r="D352" s="168">
        <f>D353</f>
        <v>1429341</v>
      </c>
      <c r="E352" s="153">
        <f t="shared" si="25"/>
        <v>47.6447</v>
      </c>
    </row>
    <row r="353" spans="1:5" ht="12.75">
      <c r="A353" s="176">
        <v>3299</v>
      </c>
      <c r="B353" s="101" t="s">
        <v>79</v>
      </c>
      <c r="C353" s="202">
        <v>3000000</v>
      </c>
      <c r="D353" s="152">
        <v>1429341</v>
      </c>
      <c r="E353" s="200">
        <f t="shared" si="25"/>
        <v>47.6447</v>
      </c>
    </row>
    <row r="354" spans="1:5" ht="12.75">
      <c r="A354" s="159">
        <v>38</v>
      </c>
      <c r="B354" s="33" t="s">
        <v>85</v>
      </c>
      <c r="C354" s="168">
        <f>C355</f>
        <v>1000000</v>
      </c>
      <c r="D354" s="168">
        <f>D355</f>
        <v>796</v>
      </c>
      <c r="E354" s="153">
        <f t="shared" si="25"/>
        <v>0.0796</v>
      </c>
    </row>
    <row r="355" spans="1:5" ht="12.75">
      <c r="A355" s="159">
        <v>383</v>
      </c>
      <c r="B355" s="33" t="s">
        <v>180</v>
      </c>
      <c r="C355" s="168">
        <f>C356</f>
        <v>1000000</v>
      </c>
      <c r="D355" s="168">
        <f>D356</f>
        <v>796</v>
      </c>
      <c r="E355" s="153">
        <f t="shared" si="25"/>
        <v>0.0796</v>
      </c>
    </row>
    <row r="356" spans="1:5" ht="12.75">
      <c r="A356" s="176">
        <v>3831</v>
      </c>
      <c r="B356" s="101" t="s">
        <v>174</v>
      </c>
      <c r="C356" s="202">
        <v>1000000</v>
      </c>
      <c r="D356" s="152">
        <v>796</v>
      </c>
      <c r="E356" s="200">
        <f t="shared" si="25"/>
        <v>0.0796</v>
      </c>
    </row>
    <row r="357" spans="1:5" ht="12.75">
      <c r="A357" s="159"/>
      <c r="B357" s="33"/>
      <c r="C357" s="168"/>
      <c r="D357" s="168"/>
      <c r="E357" s="153"/>
    </row>
    <row r="358" spans="1:6" s="162" customFormat="1" ht="12.75">
      <c r="A358" s="161">
        <v>104</v>
      </c>
      <c r="B358" s="100" t="s">
        <v>141</v>
      </c>
      <c r="C358" s="142">
        <f>C360+C374+C386+C395+C400+C405+C410+C415+C420+C425+C430+C435+C440+C445+C450+C460+C469+C474+C479+C484+C489+C494+C499+C504+C509+C514+C519+C532+C541+C546+C551+C556+C561+C566+C571+C576+C581+C604+C610+C615+C620+C625+C630+C640+C665</f>
        <v>1147755000</v>
      </c>
      <c r="D358" s="142">
        <f>D360+D374+D386+D395+D400+D405+D410+D415+D420+D425+D430+D440+D445+D450+D460+D469+D474+D479+D484+D489+D494+D499+D504+D509+D514+D519+D532+D541+D546+D551+D556+D561+D566+D571+D576+D581+D604+D610+D615+D620+D625+D630+D640+D665</f>
        <v>335924510</v>
      </c>
      <c r="E358" s="153">
        <f t="shared" si="25"/>
        <v>29.26796311059416</v>
      </c>
      <c r="F358" s="162" t="str">
        <f>LEFT(A358,1)</f>
        <v>1</v>
      </c>
    </row>
    <row r="359" spans="1:7" ht="12.75">
      <c r="A359" s="179"/>
      <c r="B359" s="101"/>
      <c r="C359" s="152"/>
      <c r="D359" s="152"/>
      <c r="E359" s="153"/>
      <c r="F359" s="162">
        <f aca="true" t="shared" si="26" ref="F359:F418">LEFT(A359,1)</f>
      </c>
      <c r="G359" s="162"/>
    </row>
    <row r="360" spans="1:7" ht="38.25" customHeight="1">
      <c r="A360" s="106" t="s">
        <v>216</v>
      </c>
      <c r="B360" s="33" t="s">
        <v>333</v>
      </c>
      <c r="C360" s="168">
        <f>C362+C370+C367</f>
        <v>108000000</v>
      </c>
      <c r="D360" s="168">
        <f>D362+D367+D370</f>
        <v>20794868</v>
      </c>
      <c r="E360" s="153">
        <f t="shared" si="25"/>
        <v>19.254507407407406</v>
      </c>
      <c r="F360" s="162" t="str">
        <f t="shared" si="26"/>
        <v>K</v>
      </c>
      <c r="G360" s="162"/>
    </row>
    <row r="361" spans="1:7" ht="12.75" hidden="1">
      <c r="A361" s="159">
        <v>4</v>
      </c>
      <c r="B361" s="33" t="s">
        <v>89</v>
      </c>
      <c r="C361" s="168" t="e">
        <f>#REF!</f>
        <v>#REF!</v>
      </c>
      <c r="D361" s="168"/>
      <c r="E361" s="153" t="e">
        <f t="shared" si="25"/>
        <v>#REF!</v>
      </c>
      <c r="F361" s="162" t="str">
        <f t="shared" si="26"/>
        <v>4</v>
      </c>
      <c r="G361" s="162"/>
    </row>
    <row r="362" spans="1:7" ht="12.75">
      <c r="A362" s="159">
        <v>36</v>
      </c>
      <c r="B362" s="33" t="s">
        <v>350</v>
      </c>
      <c r="C362" s="168">
        <f>C363</f>
        <v>8400000</v>
      </c>
      <c r="D362" s="168">
        <f>D363</f>
        <v>0</v>
      </c>
      <c r="E362" s="153">
        <f t="shared" si="25"/>
        <v>0</v>
      </c>
      <c r="F362" s="162" t="str">
        <f t="shared" si="26"/>
        <v>3</v>
      </c>
      <c r="G362" s="162"/>
    </row>
    <row r="363" spans="1:7" ht="12.75">
      <c r="A363" s="159">
        <v>363</v>
      </c>
      <c r="B363" s="33" t="s">
        <v>352</v>
      </c>
      <c r="C363" s="168">
        <f>C364</f>
        <v>8400000</v>
      </c>
      <c r="D363" s="168">
        <f>D364</f>
        <v>0</v>
      </c>
      <c r="E363" s="153">
        <f t="shared" si="25"/>
        <v>0</v>
      </c>
      <c r="F363" s="162" t="str">
        <f t="shared" si="26"/>
        <v>3</v>
      </c>
      <c r="G363" s="162"/>
    </row>
    <row r="364" spans="1:7" ht="12.75" hidden="1">
      <c r="A364" s="179">
        <v>3632</v>
      </c>
      <c r="B364" s="101" t="s">
        <v>279</v>
      </c>
      <c r="C364" s="202">
        <f>SUM(C365:C366)</f>
        <v>8400000</v>
      </c>
      <c r="D364" s="168">
        <f>D365+D366</f>
        <v>0</v>
      </c>
      <c r="E364" s="200">
        <f t="shared" si="25"/>
        <v>0</v>
      </c>
      <c r="F364" s="162" t="str">
        <f t="shared" si="26"/>
        <v>3</v>
      </c>
      <c r="G364" s="162"/>
    </row>
    <row r="365" spans="1:7" ht="12.75" hidden="1">
      <c r="A365" s="179"/>
      <c r="B365" s="101" t="s">
        <v>353</v>
      </c>
      <c r="C365" s="205">
        <v>400000</v>
      </c>
      <c r="D365" s="169">
        <v>0</v>
      </c>
      <c r="E365" s="200">
        <f t="shared" si="25"/>
        <v>0</v>
      </c>
      <c r="F365" s="162">
        <f t="shared" si="26"/>
      </c>
      <c r="G365" s="162"/>
    </row>
    <row r="366" spans="1:7" ht="12.75" hidden="1">
      <c r="A366" s="179"/>
      <c r="B366" s="101" t="s">
        <v>351</v>
      </c>
      <c r="C366" s="205">
        <v>8000000</v>
      </c>
      <c r="D366" s="169">
        <v>0</v>
      </c>
      <c r="E366" s="200">
        <f t="shared" si="25"/>
        <v>0</v>
      </c>
      <c r="F366" s="162">
        <f t="shared" si="26"/>
      </c>
      <c r="G366" s="162"/>
    </row>
    <row r="367" spans="1:7" ht="12.75">
      <c r="A367" s="159">
        <v>38</v>
      </c>
      <c r="B367" s="33" t="s">
        <v>85</v>
      </c>
      <c r="C367" s="168">
        <f>C368</f>
        <v>851000</v>
      </c>
      <c r="D367" s="168">
        <f>D368</f>
        <v>1499864</v>
      </c>
      <c r="E367" s="153">
        <f t="shared" si="25"/>
        <v>176.24723854289073</v>
      </c>
      <c r="F367" s="162" t="str">
        <f t="shared" si="26"/>
        <v>3</v>
      </c>
      <c r="G367" s="162"/>
    </row>
    <row r="368" spans="1:7" ht="12.75">
      <c r="A368" s="159">
        <v>386</v>
      </c>
      <c r="B368" s="33" t="s">
        <v>88</v>
      </c>
      <c r="C368" s="168">
        <f>C369</f>
        <v>851000</v>
      </c>
      <c r="D368" s="168">
        <f>D369</f>
        <v>1499864</v>
      </c>
      <c r="E368" s="153">
        <f t="shared" si="25"/>
        <v>176.24723854289073</v>
      </c>
      <c r="F368" s="162" t="str">
        <f t="shared" si="26"/>
        <v>3</v>
      </c>
      <c r="G368" s="162"/>
    </row>
    <row r="369" spans="1:7" ht="12.75">
      <c r="A369" s="179">
        <v>3862</v>
      </c>
      <c r="B369" s="101" t="s">
        <v>129</v>
      </c>
      <c r="C369" s="205">
        <v>851000</v>
      </c>
      <c r="D369" s="169">
        <v>1499864</v>
      </c>
      <c r="E369" s="200">
        <f t="shared" si="25"/>
        <v>176.24723854289073</v>
      </c>
      <c r="F369" s="162" t="str">
        <f t="shared" si="26"/>
        <v>3</v>
      </c>
      <c r="G369" s="162"/>
    </row>
    <row r="370" spans="1:7" ht="12.75">
      <c r="A370" s="159">
        <v>45</v>
      </c>
      <c r="B370" s="33" t="s">
        <v>31</v>
      </c>
      <c r="C370" s="168">
        <f>C371</f>
        <v>98749000</v>
      </c>
      <c r="D370" s="168">
        <f>D371</f>
        <v>19295004</v>
      </c>
      <c r="E370" s="153">
        <f t="shared" si="25"/>
        <v>19.539442424733412</v>
      </c>
      <c r="F370" s="162" t="str">
        <f t="shared" si="26"/>
        <v>4</v>
      </c>
      <c r="G370" s="162"/>
    </row>
    <row r="371" spans="1:7" ht="12.75">
      <c r="A371" s="159">
        <v>451</v>
      </c>
      <c r="B371" s="33" t="s">
        <v>184</v>
      </c>
      <c r="C371" s="168">
        <f>C372</f>
        <v>98749000</v>
      </c>
      <c r="D371" s="168">
        <f>D372</f>
        <v>19295004</v>
      </c>
      <c r="E371" s="153">
        <f t="shared" si="25"/>
        <v>19.539442424733412</v>
      </c>
      <c r="F371" s="162" t="str">
        <f t="shared" si="26"/>
        <v>4</v>
      </c>
      <c r="G371" s="162"/>
    </row>
    <row r="372" spans="1:7" ht="12.75">
      <c r="A372" s="179">
        <v>4511</v>
      </c>
      <c r="B372" s="101" t="s">
        <v>0</v>
      </c>
      <c r="C372" s="202">
        <v>98749000</v>
      </c>
      <c r="D372" s="152">
        <v>19295004</v>
      </c>
      <c r="E372" s="200">
        <f t="shared" si="25"/>
        <v>19.539442424733412</v>
      </c>
      <c r="F372" s="162" t="str">
        <f t="shared" si="26"/>
        <v>4</v>
      </c>
      <c r="G372" s="162"/>
    </row>
    <row r="373" spans="1:7" ht="12.75">
      <c r="A373" s="179"/>
      <c r="B373" s="101"/>
      <c r="C373" s="152"/>
      <c r="D373" s="152"/>
      <c r="E373" s="153"/>
      <c r="F373" s="162">
        <f t="shared" si="26"/>
      </c>
      <c r="G373" s="162"/>
    </row>
    <row r="374" spans="1:7" ht="38.25">
      <c r="A374" s="106" t="s">
        <v>217</v>
      </c>
      <c r="B374" s="33" t="s">
        <v>334</v>
      </c>
      <c r="C374" s="168">
        <f>C376+C379+C382</f>
        <v>22000000</v>
      </c>
      <c r="D374" s="168">
        <f>D376+D379+D382</f>
        <v>2555653</v>
      </c>
      <c r="E374" s="153">
        <f t="shared" si="25"/>
        <v>11.616604545454546</v>
      </c>
      <c r="F374" s="162" t="str">
        <f t="shared" si="26"/>
        <v>K</v>
      </c>
      <c r="G374" s="162"/>
    </row>
    <row r="375" spans="1:7" ht="12.75" hidden="1">
      <c r="A375" s="159">
        <v>4</v>
      </c>
      <c r="B375" s="33" t="s">
        <v>89</v>
      </c>
      <c r="C375" s="168">
        <f>C382</f>
        <v>12235000</v>
      </c>
      <c r="D375" s="168"/>
      <c r="E375" s="153">
        <f t="shared" si="25"/>
        <v>0</v>
      </c>
      <c r="F375" s="162" t="str">
        <f t="shared" si="26"/>
        <v>4</v>
      </c>
      <c r="G375" s="162"/>
    </row>
    <row r="376" spans="1:7" ht="12.75">
      <c r="A376" s="159">
        <v>36</v>
      </c>
      <c r="B376" s="33" t="s">
        <v>350</v>
      </c>
      <c r="C376" s="168">
        <f>C377</f>
        <v>765000</v>
      </c>
      <c r="D376" s="168">
        <f>D377</f>
        <v>742113</v>
      </c>
      <c r="E376" s="153">
        <f t="shared" si="25"/>
        <v>97.00823529411765</v>
      </c>
      <c r="F376" s="162" t="str">
        <f t="shared" si="26"/>
        <v>3</v>
      </c>
      <c r="G376" s="162"/>
    </row>
    <row r="377" spans="1:7" ht="12.75">
      <c r="A377" s="159">
        <v>363</v>
      </c>
      <c r="B377" s="33" t="s">
        <v>350</v>
      </c>
      <c r="C377" s="168">
        <f>C378</f>
        <v>765000</v>
      </c>
      <c r="D377" s="168">
        <f>D378</f>
        <v>742113</v>
      </c>
      <c r="E377" s="153">
        <f t="shared" si="25"/>
        <v>97.00823529411765</v>
      </c>
      <c r="F377" s="162" t="str">
        <f t="shared" si="26"/>
        <v>3</v>
      </c>
      <c r="G377" s="162"/>
    </row>
    <row r="378" spans="1:7" ht="12.75">
      <c r="A378" s="179">
        <v>3632</v>
      </c>
      <c r="B378" s="101" t="s">
        <v>279</v>
      </c>
      <c r="C378" s="205">
        <v>765000</v>
      </c>
      <c r="D378" s="169">
        <v>742113</v>
      </c>
      <c r="E378" s="200">
        <f t="shared" si="25"/>
        <v>97.00823529411765</v>
      </c>
      <c r="F378" s="162" t="str">
        <f t="shared" si="26"/>
        <v>3</v>
      </c>
      <c r="G378" s="162"/>
    </row>
    <row r="379" spans="1:7" ht="12.75">
      <c r="A379" s="159">
        <v>42</v>
      </c>
      <c r="B379" s="33" t="s">
        <v>19</v>
      </c>
      <c r="C379" s="168">
        <f>C380</f>
        <v>9000000</v>
      </c>
      <c r="D379" s="168">
        <f>D380</f>
        <v>0</v>
      </c>
      <c r="E379" s="153">
        <f t="shared" si="25"/>
        <v>0</v>
      </c>
      <c r="F379" s="162" t="str">
        <f t="shared" si="26"/>
        <v>4</v>
      </c>
      <c r="G379" s="162"/>
    </row>
    <row r="380" spans="1:7" ht="12.75">
      <c r="A380" s="159">
        <v>421</v>
      </c>
      <c r="B380" s="33" t="s">
        <v>20</v>
      </c>
      <c r="C380" s="168">
        <f>C381</f>
        <v>9000000</v>
      </c>
      <c r="D380" s="168">
        <f>D381</f>
        <v>0</v>
      </c>
      <c r="E380" s="153">
        <f t="shared" si="25"/>
        <v>0</v>
      </c>
      <c r="F380" s="162" t="str">
        <f t="shared" si="26"/>
        <v>4</v>
      </c>
      <c r="G380" s="162"/>
    </row>
    <row r="381" spans="1:7" ht="12.75" hidden="1">
      <c r="A381" s="179">
        <v>4214</v>
      </c>
      <c r="B381" s="101" t="s">
        <v>24</v>
      </c>
      <c r="C381" s="205">
        <v>9000000</v>
      </c>
      <c r="D381" s="169">
        <v>0</v>
      </c>
      <c r="E381" s="200">
        <f t="shared" si="25"/>
        <v>0</v>
      </c>
      <c r="F381" s="162" t="str">
        <f t="shared" si="26"/>
        <v>4</v>
      </c>
      <c r="G381" s="162"/>
    </row>
    <row r="382" spans="1:7" ht="12.75">
      <c r="A382" s="159">
        <v>45</v>
      </c>
      <c r="B382" s="33" t="s">
        <v>31</v>
      </c>
      <c r="C382" s="168">
        <f>C383</f>
        <v>12235000</v>
      </c>
      <c r="D382" s="168">
        <f>D383</f>
        <v>1813540</v>
      </c>
      <c r="E382" s="153">
        <f t="shared" si="25"/>
        <v>14.822558234572947</v>
      </c>
      <c r="F382" s="162" t="str">
        <f t="shared" si="26"/>
        <v>4</v>
      </c>
      <c r="G382" s="162"/>
    </row>
    <row r="383" spans="1:7" ht="12.75">
      <c r="A383" s="159">
        <v>451</v>
      </c>
      <c r="B383" s="33" t="s">
        <v>184</v>
      </c>
      <c r="C383" s="168">
        <f>C384</f>
        <v>12235000</v>
      </c>
      <c r="D383" s="168">
        <f>D384</f>
        <v>1813540</v>
      </c>
      <c r="E383" s="153">
        <f t="shared" si="25"/>
        <v>14.822558234572947</v>
      </c>
      <c r="F383" s="162" t="str">
        <f t="shared" si="26"/>
        <v>4</v>
      </c>
      <c r="G383" s="162"/>
    </row>
    <row r="384" spans="1:7" ht="12.75">
      <c r="A384" s="179">
        <v>4511</v>
      </c>
      <c r="B384" s="101" t="s">
        <v>0</v>
      </c>
      <c r="C384" s="202">
        <v>12235000</v>
      </c>
      <c r="D384" s="152">
        <v>1813540</v>
      </c>
      <c r="E384" s="200">
        <f t="shared" si="25"/>
        <v>14.822558234572947</v>
      </c>
      <c r="F384" s="162" t="str">
        <f t="shared" si="26"/>
        <v>4</v>
      </c>
      <c r="G384" s="162"/>
    </row>
    <row r="385" spans="1:7" ht="12.75">
      <c r="A385" s="179"/>
      <c r="B385" s="101"/>
      <c r="C385" s="152"/>
      <c r="D385" s="152"/>
      <c r="E385" s="153"/>
      <c r="F385" s="162">
        <f t="shared" si="26"/>
      </c>
      <c r="G385" s="162"/>
    </row>
    <row r="386" spans="1:7" ht="12.75">
      <c r="A386" s="159" t="s">
        <v>122</v>
      </c>
      <c r="B386" s="98" t="s">
        <v>167</v>
      </c>
      <c r="C386" s="168">
        <f>C388+C391</f>
        <v>62395000</v>
      </c>
      <c r="D386" s="168">
        <f>D388+D391</f>
        <v>17908215</v>
      </c>
      <c r="E386" s="153">
        <f t="shared" si="25"/>
        <v>28.701362288644923</v>
      </c>
      <c r="F386" s="162" t="str">
        <f t="shared" si="26"/>
        <v>K</v>
      </c>
      <c r="G386" s="162"/>
    </row>
    <row r="387" spans="1:7" ht="13.5" customHeight="1" hidden="1">
      <c r="A387" s="159">
        <v>3</v>
      </c>
      <c r="B387" s="98" t="s">
        <v>60</v>
      </c>
      <c r="C387" s="168">
        <f>C388+C391</f>
        <v>62395000</v>
      </c>
      <c r="D387" s="168"/>
      <c r="E387" s="153">
        <f t="shared" si="25"/>
        <v>0</v>
      </c>
      <c r="F387" s="162" t="str">
        <f t="shared" si="26"/>
        <v>3</v>
      </c>
      <c r="G387" s="162"/>
    </row>
    <row r="388" spans="1:7" ht="12.75">
      <c r="A388" s="159">
        <v>36</v>
      </c>
      <c r="B388" s="98" t="s">
        <v>350</v>
      </c>
      <c r="C388" s="168">
        <f>C389</f>
        <v>2200000</v>
      </c>
      <c r="D388" s="168">
        <f>D389</f>
        <v>357212</v>
      </c>
      <c r="E388" s="153">
        <f t="shared" si="25"/>
        <v>16.23690909090909</v>
      </c>
      <c r="F388" s="162" t="str">
        <f t="shared" si="26"/>
        <v>3</v>
      </c>
      <c r="G388" s="162"/>
    </row>
    <row r="389" spans="1:7" ht="12.75">
      <c r="A389" s="159">
        <v>363</v>
      </c>
      <c r="B389" s="98" t="s">
        <v>280</v>
      </c>
      <c r="C389" s="168">
        <f>C390</f>
        <v>2200000</v>
      </c>
      <c r="D389" s="168">
        <f>D390</f>
        <v>357212</v>
      </c>
      <c r="E389" s="153">
        <f t="shared" si="25"/>
        <v>16.23690909090909</v>
      </c>
      <c r="F389" s="162" t="str">
        <f t="shared" si="26"/>
        <v>3</v>
      </c>
      <c r="G389" s="162"/>
    </row>
    <row r="390" spans="1:7" ht="12.75">
      <c r="A390" s="176">
        <v>3632</v>
      </c>
      <c r="B390" s="101" t="s">
        <v>279</v>
      </c>
      <c r="C390" s="202">
        <v>2200000</v>
      </c>
      <c r="D390" s="152">
        <v>357212</v>
      </c>
      <c r="E390" s="200">
        <f t="shared" si="25"/>
        <v>16.23690909090909</v>
      </c>
      <c r="F390" s="162" t="str">
        <f t="shared" si="26"/>
        <v>3</v>
      </c>
      <c r="G390" s="162"/>
    </row>
    <row r="391" spans="1:7" ht="12.75">
      <c r="A391" s="159">
        <v>38</v>
      </c>
      <c r="B391" s="98" t="s">
        <v>85</v>
      </c>
      <c r="C391" s="168">
        <f>C392</f>
        <v>60195000</v>
      </c>
      <c r="D391" s="168">
        <f>D392</f>
        <v>17551003</v>
      </c>
      <c r="E391" s="153">
        <f t="shared" si="25"/>
        <v>29.156911703629866</v>
      </c>
      <c r="F391" s="162" t="str">
        <f t="shared" si="26"/>
        <v>3</v>
      </c>
      <c r="G391" s="162"/>
    </row>
    <row r="392" spans="1:7" ht="12.75">
      <c r="A392" s="159">
        <v>386</v>
      </c>
      <c r="B392" s="98" t="s">
        <v>88</v>
      </c>
      <c r="C392" s="168">
        <f>C393</f>
        <v>60195000</v>
      </c>
      <c r="D392" s="168">
        <f>D393</f>
        <v>17551003</v>
      </c>
      <c r="E392" s="153">
        <f t="shared" si="25"/>
        <v>29.156911703629866</v>
      </c>
      <c r="F392" s="162" t="str">
        <f t="shared" si="26"/>
        <v>3</v>
      </c>
      <c r="G392" s="162"/>
    </row>
    <row r="393" spans="1:7" ht="12.75">
      <c r="A393" s="176">
        <v>3862</v>
      </c>
      <c r="B393" s="101" t="s">
        <v>129</v>
      </c>
      <c r="C393" s="202">
        <v>60195000</v>
      </c>
      <c r="D393" s="152">
        <v>17551003</v>
      </c>
      <c r="E393" s="200">
        <f t="shared" si="25"/>
        <v>29.156911703629866</v>
      </c>
      <c r="F393" s="162" t="str">
        <f t="shared" si="26"/>
        <v>3</v>
      </c>
      <c r="G393" s="162"/>
    </row>
    <row r="394" spans="1:7" ht="12.75">
      <c r="A394" s="176"/>
      <c r="B394" s="101"/>
      <c r="C394" s="152"/>
      <c r="D394" s="152"/>
      <c r="E394" s="153"/>
      <c r="F394" s="162">
        <f t="shared" si="26"/>
      </c>
      <c r="G394" s="162"/>
    </row>
    <row r="395" spans="1:7" ht="25.5">
      <c r="A395" s="159" t="s">
        <v>233</v>
      </c>
      <c r="B395" s="33" t="s">
        <v>327</v>
      </c>
      <c r="C395" s="168">
        <f aca="true" t="shared" si="27" ref="C395:D397">C396</f>
        <v>22500000</v>
      </c>
      <c r="D395" s="168">
        <f t="shared" si="27"/>
        <v>2613611</v>
      </c>
      <c r="E395" s="153">
        <f t="shared" si="25"/>
        <v>11.616048888888889</v>
      </c>
      <c r="F395" s="162" t="str">
        <f t="shared" si="26"/>
        <v>K</v>
      </c>
      <c r="G395" s="162"/>
    </row>
    <row r="396" spans="1:7" ht="12.75">
      <c r="A396" s="159">
        <v>38</v>
      </c>
      <c r="B396" s="98" t="s">
        <v>85</v>
      </c>
      <c r="C396" s="168">
        <f t="shared" si="27"/>
        <v>22500000</v>
      </c>
      <c r="D396" s="168">
        <f t="shared" si="27"/>
        <v>2613611</v>
      </c>
      <c r="E396" s="153">
        <f t="shared" si="25"/>
        <v>11.616048888888889</v>
      </c>
      <c r="F396" s="162" t="str">
        <f t="shared" si="26"/>
        <v>3</v>
      </c>
      <c r="G396" s="162"/>
    </row>
    <row r="397" spans="1:7" ht="12.75">
      <c r="A397" s="159">
        <v>386</v>
      </c>
      <c r="B397" s="98" t="s">
        <v>88</v>
      </c>
      <c r="C397" s="168">
        <f t="shared" si="27"/>
        <v>22500000</v>
      </c>
      <c r="D397" s="168">
        <f t="shared" si="27"/>
        <v>2613611</v>
      </c>
      <c r="E397" s="153">
        <f t="shared" si="25"/>
        <v>11.616048888888889</v>
      </c>
      <c r="F397" s="162" t="str">
        <f t="shared" si="26"/>
        <v>3</v>
      </c>
      <c r="G397" s="162"/>
    </row>
    <row r="398" spans="1:7" ht="12.75">
      <c r="A398" s="176">
        <v>3862</v>
      </c>
      <c r="B398" s="101" t="s">
        <v>129</v>
      </c>
      <c r="C398" s="202">
        <v>22500000</v>
      </c>
      <c r="D398" s="152">
        <v>2613611</v>
      </c>
      <c r="E398" s="200">
        <f t="shared" si="25"/>
        <v>11.616048888888889</v>
      </c>
      <c r="F398" s="162" t="str">
        <f t="shared" si="26"/>
        <v>3</v>
      </c>
      <c r="G398" s="162"/>
    </row>
    <row r="399" spans="1:7" ht="12.75">
      <c r="A399" s="176"/>
      <c r="B399" s="101"/>
      <c r="C399" s="152"/>
      <c r="D399" s="152"/>
      <c r="E399" s="153"/>
      <c r="F399" s="162">
        <f t="shared" si="26"/>
      </c>
      <c r="G399" s="162"/>
    </row>
    <row r="400" spans="1:7" ht="12.75">
      <c r="A400" s="159" t="s">
        <v>234</v>
      </c>
      <c r="B400" s="98" t="s">
        <v>301</v>
      </c>
      <c r="C400" s="168">
        <f aca="true" t="shared" si="28" ref="C400:D402">C401</f>
        <v>1500000</v>
      </c>
      <c r="D400" s="168">
        <f t="shared" si="28"/>
        <v>1129975</v>
      </c>
      <c r="E400" s="153">
        <f t="shared" si="25"/>
        <v>75.33166666666666</v>
      </c>
      <c r="F400" s="162" t="str">
        <f t="shared" si="26"/>
        <v>K</v>
      </c>
      <c r="G400" s="162"/>
    </row>
    <row r="401" spans="1:7" ht="12.75">
      <c r="A401" s="159">
        <v>36</v>
      </c>
      <c r="B401" s="98" t="s">
        <v>350</v>
      </c>
      <c r="C401" s="168">
        <f t="shared" si="28"/>
        <v>1500000</v>
      </c>
      <c r="D401" s="168">
        <f t="shared" si="28"/>
        <v>1129975</v>
      </c>
      <c r="E401" s="153">
        <f t="shared" si="25"/>
        <v>75.33166666666666</v>
      </c>
      <c r="F401" s="162" t="str">
        <f t="shared" si="26"/>
        <v>3</v>
      </c>
      <c r="G401" s="162"/>
    </row>
    <row r="402" spans="1:7" ht="12.75">
      <c r="A402" s="159">
        <v>363</v>
      </c>
      <c r="B402" s="98" t="s">
        <v>280</v>
      </c>
      <c r="C402" s="168">
        <f t="shared" si="28"/>
        <v>1500000</v>
      </c>
      <c r="D402" s="168">
        <f t="shared" si="28"/>
        <v>1129975</v>
      </c>
      <c r="E402" s="153">
        <f t="shared" si="25"/>
        <v>75.33166666666666</v>
      </c>
      <c r="F402" s="162" t="str">
        <f t="shared" si="26"/>
        <v>3</v>
      </c>
      <c r="G402" s="162"/>
    </row>
    <row r="403" spans="1:7" ht="12.75">
      <c r="A403" s="176">
        <v>3632</v>
      </c>
      <c r="B403" s="101" t="s">
        <v>279</v>
      </c>
      <c r="C403" s="202">
        <v>1500000</v>
      </c>
      <c r="D403" s="152">
        <v>1129975</v>
      </c>
      <c r="E403" s="200">
        <f t="shared" si="25"/>
        <v>75.33166666666666</v>
      </c>
      <c r="F403" s="162" t="str">
        <f t="shared" si="26"/>
        <v>3</v>
      </c>
      <c r="G403" s="162"/>
    </row>
    <row r="404" spans="1:7" ht="12.75">
      <c r="A404" s="176"/>
      <c r="B404" s="101"/>
      <c r="C404" s="152"/>
      <c r="D404" s="152"/>
      <c r="E404" s="153"/>
      <c r="F404" s="162">
        <f t="shared" si="26"/>
      </c>
      <c r="G404" s="162"/>
    </row>
    <row r="405" spans="1:7" ht="12.75">
      <c r="A405" s="159" t="s">
        <v>235</v>
      </c>
      <c r="B405" s="98" t="s">
        <v>302</v>
      </c>
      <c r="C405" s="168">
        <f aca="true" t="shared" si="29" ref="C405:D407">C406</f>
        <v>17100000</v>
      </c>
      <c r="D405" s="168">
        <f t="shared" si="29"/>
        <v>1851117</v>
      </c>
      <c r="E405" s="153">
        <f t="shared" si="25"/>
        <v>10.825245614035088</v>
      </c>
      <c r="F405" s="162" t="str">
        <f t="shared" si="26"/>
        <v>K</v>
      </c>
      <c r="G405" s="162"/>
    </row>
    <row r="406" spans="1:7" ht="12.75">
      <c r="A406" s="159">
        <v>38</v>
      </c>
      <c r="B406" s="98" t="s">
        <v>85</v>
      </c>
      <c r="C406" s="168">
        <f t="shared" si="29"/>
        <v>17100000</v>
      </c>
      <c r="D406" s="168">
        <f t="shared" si="29"/>
        <v>1851117</v>
      </c>
      <c r="E406" s="153">
        <f t="shared" si="25"/>
        <v>10.825245614035088</v>
      </c>
      <c r="F406" s="162" t="str">
        <f t="shared" si="26"/>
        <v>3</v>
      </c>
      <c r="G406" s="162"/>
    </row>
    <row r="407" spans="1:7" ht="12.75">
      <c r="A407" s="159">
        <v>386</v>
      </c>
      <c r="B407" s="98" t="s">
        <v>88</v>
      </c>
      <c r="C407" s="168">
        <f t="shared" si="29"/>
        <v>17100000</v>
      </c>
      <c r="D407" s="168">
        <f t="shared" si="29"/>
        <v>1851117</v>
      </c>
      <c r="E407" s="153">
        <f t="shared" si="25"/>
        <v>10.825245614035088</v>
      </c>
      <c r="F407" s="162" t="str">
        <f t="shared" si="26"/>
        <v>3</v>
      </c>
      <c r="G407" s="162"/>
    </row>
    <row r="408" spans="1:7" ht="12.75">
      <c r="A408" s="176">
        <v>3862</v>
      </c>
      <c r="B408" s="101" t="s">
        <v>129</v>
      </c>
      <c r="C408" s="202">
        <v>17100000</v>
      </c>
      <c r="D408" s="152">
        <v>1851117</v>
      </c>
      <c r="E408" s="200">
        <f aca="true" t="shared" si="30" ref="E408:E471">D408/C408*100</f>
        <v>10.825245614035088</v>
      </c>
      <c r="F408" s="162" t="str">
        <f t="shared" si="26"/>
        <v>3</v>
      </c>
      <c r="G408" s="162"/>
    </row>
    <row r="409" spans="1:7" ht="12.75">
      <c r="A409" s="176"/>
      <c r="B409" s="101"/>
      <c r="C409" s="152"/>
      <c r="D409" s="152"/>
      <c r="E409" s="153"/>
      <c r="F409" s="162">
        <f t="shared" si="26"/>
      </c>
      <c r="G409" s="162"/>
    </row>
    <row r="410" spans="1:7" ht="12.75">
      <c r="A410" s="159" t="s">
        <v>236</v>
      </c>
      <c r="B410" s="98" t="s">
        <v>303</v>
      </c>
      <c r="C410" s="168">
        <f aca="true" t="shared" si="31" ref="C410:D412">C411</f>
        <v>40000000</v>
      </c>
      <c r="D410" s="168">
        <f t="shared" si="31"/>
        <v>2989268</v>
      </c>
      <c r="E410" s="153">
        <f t="shared" si="30"/>
        <v>7.47317</v>
      </c>
      <c r="F410" s="162" t="str">
        <f t="shared" si="26"/>
        <v>K</v>
      </c>
      <c r="G410" s="162"/>
    </row>
    <row r="411" spans="1:7" ht="12.75">
      <c r="A411" s="159">
        <v>38</v>
      </c>
      <c r="B411" s="98" t="s">
        <v>85</v>
      </c>
      <c r="C411" s="168">
        <f t="shared" si="31"/>
        <v>40000000</v>
      </c>
      <c r="D411" s="168">
        <f t="shared" si="31"/>
        <v>2989268</v>
      </c>
      <c r="E411" s="153">
        <f t="shared" si="30"/>
        <v>7.47317</v>
      </c>
      <c r="F411" s="162" t="str">
        <f t="shared" si="26"/>
        <v>3</v>
      </c>
      <c r="G411" s="162"/>
    </row>
    <row r="412" spans="1:7" ht="12.75">
      <c r="A412" s="159">
        <v>386</v>
      </c>
      <c r="B412" s="98" t="s">
        <v>88</v>
      </c>
      <c r="C412" s="168">
        <f t="shared" si="31"/>
        <v>40000000</v>
      </c>
      <c r="D412" s="168">
        <f t="shared" si="31"/>
        <v>2989268</v>
      </c>
      <c r="E412" s="153">
        <f t="shared" si="30"/>
        <v>7.47317</v>
      </c>
      <c r="F412" s="162" t="str">
        <f t="shared" si="26"/>
        <v>3</v>
      </c>
      <c r="G412" s="162"/>
    </row>
    <row r="413" spans="1:7" ht="12.75">
      <c r="A413" s="176">
        <v>3862</v>
      </c>
      <c r="B413" s="101" t="s">
        <v>129</v>
      </c>
      <c r="C413" s="202">
        <v>40000000</v>
      </c>
      <c r="D413" s="152">
        <v>2989268</v>
      </c>
      <c r="E413" s="200">
        <f t="shared" si="30"/>
        <v>7.47317</v>
      </c>
      <c r="F413" s="162" t="str">
        <f t="shared" si="26"/>
        <v>3</v>
      </c>
      <c r="G413" s="162"/>
    </row>
    <row r="414" spans="1:7" ht="12.75">
      <c r="A414" s="176"/>
      <c r="B414" s="101"/>
      <c r="C414" s="152"/>
      <c r="D414" s="152"/>
      <c r="E414" s="153"/>
      <c r="F414" s="162">
        <f t="shared" si="26"/>
      </c>
      <c r="G414" s="162"/>
    </row>
    <row r="415" spans="1:7" ht="25.5">
      <c r="A415" s="159" t="s">
        <v>237</v>
      </c>
      <c r="B415" s="33" t="s">
        <v>304</v>
      </c>
      <c r="C415" s="168">
        <f aca="true" t="shared" si="32" ref="C415:D417">C416</f>
        <v>7000000</v>
      </c>
      <c r="D415" s="168">
        <f t="shared" si="32"/>
        <v>2035042</v>
      </c>
      <c r="E415" s="153">
        <f t="shared" si="30"/>
        <v>29.07202857142857</v>
      </c>
      <c r="F415" s="162" t="str">
        <f t="shared" si="26"/>
        <v>K</v>
      </c>
      <c r="G415" s="162"/>
    </row>
    <row r="416" spans="1:7" ht="12.75">
      <c r="A416" s="159">
        <v>38</v>
      </c>
      <c r="B416" s="98" t="s">
        <v>85</v>
      </c>
      <c r="C416" s="168">
        <f t="shared" si="32"/>
        <v>7000000</v>
      </c>
      <c r="D416" s="168">
        <f t="shared" si="32"/>
        <v>2035042</v>
      </c>
      <c r="E416" s="153">
        <f t="shared" si="30"/>
        <v>29.07202857142857</v>
      </c>
      <c r="F416" s="162" t="str">
        <f t="shared" si="26"/>
        <v>3</v>
      </c>
      <c r="G416" s="162"/>
    </row>
    <row r="417" spans="1:7" ht="12.75">
      <c r="A417" s="159">
        <v>386</v>
      </c>
      <c r="B417" s="98" t="s">
        <v>88</v>
      </c>
      <c r="C417" s="168">
        <f t="shared" si="32"/>
        <v>7000000</v>
      </c>
      <c r="D417" s="168">
        <f t="shared" si="32"/>
        <v>2035042</v>
      </c>
      <c r="E417" s="153">
        <f t="shared" si="30"/>
        <v>29.07202857142857</v>
      </c>
      <c r="F417" s="162" t="str">
        <f t="shared" si="26"/>
        <v>3</v>
      </c>
      <c r="G417" s="162"/>
    </row>
    <row r="418" spans="1:7" ht="12.75">
      <c r="A418" s="176">
        <v>3862</v>
      </c>
      <c r="B418" s="101" t="s">
        <v>129</v>
      </c>
      <c r="C418" s="202">
        <v>7000000</v>
      </c>
      <c r="D418" s="152">
        <v>2035042</v>
      </c>
      <c r="E418" s="200">
        <f t="shared" si="30"/>
        <v>29.07202857142857</v>
      </c>
      <c r="F418" s="162" t="str">
        <f t="shared" si="26"/>
        <v>3</v>
      </c>
      <c r="G418" s="162"/>
    </row>
    <row r="419" spans="1:7" ht="12.75">
      <c r="A419" s="176"/>
      <c r="B419" s="101"/>
      <c r="C419" s="152"/>
      <c r="D419" s="152"/>
      <c r="E419" s="153"/>
      <c r="F419" s="162">
        <f aca="true" t="shared" si="33" ref="F419:F474">LEFT(A419,1)</f>
      </c>
      <c r="G419" s="162"/>
    </row>
    <row r="420" spans="1:7" ht="25.5">
      <c r="A420" s="159" t="s">
        <v>238</v>
      </c>
      <c r="B420" s="33" t="s">
        <v>305</v>
      </c>
      <c r="C420" s="168">
        <f aca="true" t="shared" si="34" ref="C420:D422">C421</f>
        <v>4500000</v>
      </c>
      <c r="D420" s="168">
        <f t="shared" si="34"/>
        <v>1622748</v>
      </c>
      <c r="E420" s="153">
        <f t="shared" si="30"/>
        <v>36.06106666666667</v>
      </c>
      <c r="F420" s="162" t="str">
        <f t="shared" si="33"/>
        <v>K</v>
      </c>
      <c r="G420" s="162"/>
    </row>
    <row r="421" spans="1:7" ht="12.75">
      <c r="A421" s="159">
        <v>38</v>
      </c>
      <c r="B421" s="98" t="s">
        <v>85</v>
      </c>
      <c r="C421" s="168">
        <f t="shared" si="34"/>
        <v>4500000</v>
      </c>
      <c r="D421" s="168">
        <f t="shared" si="34"/>
        <v>1622748</v>
      </c>
      <c r="E421" s="153">
        <f t="shared" si="30"/>
        <v>36.06106666666667</v>
      </c>
      <c r="F421" s="162" t="str">
        <f t="shared" si="33"/>
        <v>3</v>
      </c>
      <c r="G421" s="162"/>
    </row>
    <row r="422" spans="1:7" ht="12.75">
      <c r="A422" s="159">
        <v>386</v>
      </c>
      <c r="B422" s="98" t="s">
        <v>88</v>
      </c>
      <c r="C422" s="168">
        <f t="shared" si="34"/>
        <v>4500000</v>
      </c>
      <c r="D422" s="168">
        <f t="shared" si="34"/>
        <v>1622748</v>
      </c>
      <c r="E422" s="153">
        <f t="shared" si="30"/>
        <v>36.06106666666667</v>
      </c>
      <c r="F422" s="162" t="str">
        <f t="shared" si="33"/>
        <v>3</v>
      </c>
      <c r="G422" s="162"/>
    </row>
    <row r="423" spans="1:7" ht="12.75">
      <c r="A423" s="176">
        <v>3862</v>
      </c>
      <c r="B423" s="101" t="s">
        <v>129</v>
      </c>
      <c r="C423" s="202">
        <v>4500000</v>
      </c>
      <c r="D423" s="152">
        <v>1622748</v>
      </c>
      <c r="E423" s="200">
        <f t="shared" si="30"/>
        <v>36.06106666666667</v>
      </c>
      <c r="F423" s="162" t="str">
        <f t="shared" si="33"/>
        <v>3</v>
      </c>
      <c r="G423" s="162"/>
    </row>
    <row r="424" spans="1:7" ht="12.75">
      <c r="A424" s="176"/>
      <c r="B424" s="101"/>
      <c r="C424" s="152"/>
      <c r="D424" s="152"/>
      <c r="E424" s="153"/>
      <c r="F424" s="162">
        <f t="shared" si="33"/>
      </c>
      <c r="G424" s="162"/>
    </row>
    <row r="425" spans="1:7" ht="25.5">
      <c r="A425" s="159" t="s">
        <v>239</v>
      </c>
      <c r="B425" s="33" t="s">
        <v>341</v>
      </c>
      <c r="C425" s="168">
        <f aca="true" t="shared" si="35" ref="C425:D427">C426</f>
        <v>7000000</v>
      </c>
      <c r="D425" s="168">
        <f t="shared" si="35"/>
        <v>4705628</v>
      </c>
      <c r="E425" s="153">
        <f t="shared" si="30"/>
        <v>67.22325714285714</v>
      </c>
      <c r="F425" s="162" t="str">
        <f t="shared" si="33"/>
        <v>K</v>
      </c>
      <c r="G425" s="162"/>
    </row>
    <row r="426" spans="1:7" ht="12.75">
      <c r="A426" s="159">
        <v>38</v>
      </c>
      <c r="B426" s="98" t="s">
        <v>85</v>
      </c>
      <c r="C426" s="168">
        <f t="shared" si="35"/>
        <v>7000000</v>
      </c>
      <c r="D426" s="168">
        <f t="shared" si="35"/>
        <v>4705628</v>
      </c>
      <c r="E426" s="153">
        <f t="shared" si="30"/>
        <v>67.22325714285714</v>
      </c>
      <c r="F426" s="162" t="str">
        <f t="shared" si="33"/>
        <v>3</v>
      </c>
      <c r="G426" s="162"/>
    </row>
    <row r="427" spans="1:7" ht="12.75">
      <c r="A427" s="159">
        <v>386</v>
      </c>
      <c r="B427" s="98" t="s">
        <v>88</v>
      </c>
      <c r="C427" s="168">
        <f t="shared" si="35"/>
        <v>7000000</v>
      </c>
      <c r="D427" s="168">
        <f t="shared" si="35"/>
        <v>4705628</v>
      </c>
      <c r="E427" s="153">
        <f t="shared" si="30"/>
        <v>67.22325714285714</v>
      </c>
      <c r="F427" s="162" t="str">
        <f t="shared" si="33"/>
        <v>3</v>
      </c>
      <c r="G427" s="162"/>
    </row>
    <row r="428" spans="1:7" ht="12.75">
      <c r="A428" s="176">
        <v>3862</v>
      </c>
      <c r="B428" s="101" t="s">
        <v>129</v>
      </c>
      <c r="C428" s="202">
        <v>7000000</v>
      </c>
      <c r="D428" s="152">
        <v>4705628</v>
      </c>
      <c r="E428" s="200">
        <f t="shared" si="30"/>
        <v>67.22325714285714</v>
      </c>
      <c r="F428" s="162" t="str">
        <f t="shared" si="33"/>
        <v>3</v>
      </c>
      <c r="G428" s="162"/>
    </row>
    <row r="429" spans="1:7" ht="12.75">
      <c r="A429" s="176"/>
      <c r="B429" s="101"/>
      <c r="C429" s="152"/>
      <c r="D429" s="152"/>
      <c r="E429" s="153"/>
      <c r="F429" s="162">
        <f t="shared" si="33"/>
      </c>
      <c r="G429" s="162"/>
    </row>
    <row r="430" spans="1:7" ht="25.5">
      <c r="A430" s="159" t="s">
        <v>240</v>
      </c>
      <c r="B430" s="33" t="s">
        <v>306</v>
      </c>
      <c r="C430" s="168">
        <f aca="true" t="shared" si="36" ref="C430:D432">C431</f>
        <v>7000000</v>
      </c>
      <c r="D430" s="168">
        <f t="shared" si="36"/>
        <v>2156272</v>
      </c>
      <c r="E430" s="153">
        <f t="shared" si="30"/>
        <v>30.803885714285716</v>
      </c>
      <c r="F430" s="162" t="str">
        <f t="shared" si="33"/>
        <v>K</v>
      </c>
      <c r="G430" s="162"/>
    </row>
    <row r="431" spans="1:7" ht="12.75">
      <c r="A431" s="159">
        <v>38</v>
      </c>
      <c r="B431" s="98" t="s">
        <v>85</v>
      </c>
      <c r="C431" s="168">
        <f t="shared" si="36"/>
        <v>7000000</v>
      </c>
      <c r="D431" s="168">
        <f t="shared" si="36"/>
        <v>2156272</v>
      </c>
      <c r="E431" s="153">
        <f t="shared" si="30"/>
        <v>30.803885714285716</v>
      </c>
      <c r="F431" s="162" t="str">
        <f t="shared" si="33"/>
        <v>3</v>
      </c>
      <c r="G431" s="162"/>
    </row>
    <row r="432" spans="1:7" ht="12.75">
      <c r="A432" s="159">
        <v>386</v>
      </c>
      <c r="B432" s="98" t="s">
        <v>88</v>
      </c>
      <c r="C432" s="168">
        <f t="shared" si="36"/>
        <v>7000000</v>
      </c>
      <c r="D432" s="168">
        <f t="shared" si="36"/>
        <v>2156272</v>
      </c>
      <c r="E432" s="153">
        <f t="shared" si="30"/>
        <v>30.803885714285716</v>
      </c>
      <c r="F432" s="162" t="str">
        <f t="shared" si="33"/>
        <v>3</v>
      </c>
      <c r="G432" s="162"/>
    </row>
    <row r="433" spans="1:7" ht="12.75">
      <c r="A433" s="176">
        <v>3862</v>
      </c>
      <c r="B433" s="101" t="s">
        <v>129</v>
      </c>
      <c r="C433" s="202">
        <v>7000000</v>
      </c>
      <c r="D433" s="152">
        <v>2156272</v>
      </c>
      <c r="E433" s="200">
        <f t="shared" si="30"/>
        <v>30.803885714285716</v>
      </c>
      <c r="F433" s="162" t="str">
        <f t="shared" si="33"/>
        <v>3</v>
      </c>
      <c r="G433" s="162"/>
    </row>
    <row r="434" spans="1:7" ht="12.75">
      <c r="A434" s="176"/>
      <c r="B434" s="101"/>
      <c r="C434" s="152"/>
      <c r="D434" s="152"/>
      <c r="E434" s="153"/>
      <c r="F434" s="162">
        <f t="shared" si="33"/>
      </c>
      <c r="G434" s="162"/>
    </row>
    <row r="435" spans="1:7" ht="25.5">
      <c r="A435" s="159" t="s">
        <v>241</v>
      </c>
      <c r="B435" s="33" t="s">
        <v>307</v>
      </c>
      <c r="C435" s="168">
        <f aca="true" t="shared" si="37" ref="C435:D437">C436</f>
        <v>3000000</v>
      </c>
      <c r="D435" s="168">
        <f t="shared" si="37"/>
        <v>0</v>
      </c>
      <c r="E435" s="153">
        <f t="shared" si="30"/>
        <v>0</v>
      </c>
      <c r="F435" s="162" t="str">
        <f t="shared" si="33"/>
        <v>K</v>
      </c>
      <c r="G435" s="162"/>
    </row>
    <row r="436" spans="1:7" ht="12.75">
      <c r="A436" s="159">
        <v>38</v>
      </c>
      <c r="B436" s="98" t="s">
        <v>85</v>
      </c>
      <c r="C436" s="168">
        <f t="shared" si="37"/>
        <v>3000000</v>
      </c>
      <c r="D436" s="168">
        <f t="shared" si="37"/>
        <v>0</v>
      </c>
      <c r="E436" s="153">
        <f t="shared" si="30"/>
        <v>0</v>
      </c>
      <c r="F436" s="162" t="str">
        <f t="shared" si="33"/>
        <v>3</v>
      </c>
      <c r="G436" s="162"/>
    </row>
    <row r="437" spans="1:7" ht="12.75">
      <c r="A437" s="159">
        <v>386</v>
      </c>
      <c r="B437" s="98" t="s">
        <v>88</v>
      </c>
      <c r="C437" s="168">
        <f t="shared" si="37"/>
        <v>3000000</v>
      </c>
      <c r="D437" s="168">
        <f t="shared" si="37"/>
        <v>0</v>
      </c>
      <c r="E437" s="153">
        <f t="shared" si="30"/>
        <v>0</v>
      </c>
      <c r="F437" s="162" t="str">
        <f t="shared" si="33"/>
        <v>3</v>
      </c>
      <c r="G437" s="162"/>
    </row>
    <row r="438" spans="1:7" ht="12.75" hidden="1">
      <c r="A438" s="176">
        <v>3862</v>
      </c>
      <c r="B438" s="101" t="s">
        <v>129</v>
      </c>
      <c r="C438" s="202">
        <v>3000000</v>
      </c>
      <c r="D438" s="152">
        <v>0</v>
      </c>
      <c r="E438" s="200">
        <f t="shared" si="30"/>
        <v>0</v>
      </c>
      <c r="F438" s="162" t="str">
        <f t="shared" si="33"/>
        <v>3</v>
      </c>
      <c r="G438" s="162"/>
    </row>
    <row r="439" spans="1:7" ht="12.75">
      <c r="A439" s="176"/>
      <c r="B439" s="101"/>
      <c r="C439" s="152"/>
      <c r="D439" s="152"/>
      <c r="E439" s="153"/>
      <c r="F439" s="162">
        <f t="shared" si="33"/>
      </c>
      <c r="G439" s="162"/>
    </row>
    <row r="440" spans="1:7" ht="25.5">
      <c r="A440" s="159" t="s">
        <v>242</v>
      </c>
      <c r="B440" s="33" t="s">
        <v>337</v>
      </c>
      <c r="C440" s="168">
        <f aca="true" t="shared" si="38" ref="C440:D442">C441</f>
        <v>4000000</v>
      </c>
      <c r="D440" s="168">
        <f t="shared" si="38"/>
        <v>4000000</v>
      </c>
      <c r="E440" s="153">
        <f t="shared" si="30"/>
        <v>100</v>
      </c>
      <c r="F440" s="162" t="str">
        <f t="shared" si="33"/>
        <v>K</v>
      </c>
      <c r="G440" s="162"/>
    </row>
    <row r="441" spans="1:7" ht="12.75">
      <c r="A441" s="159">
        <v>38</v>
      </c>
      <c r="B441" s="98" t="s">
        <v>85</v>
      </c>
      <c r="C441" s="168">
        <f t="shared" si="38"/>
        <v>4000000</v>
      </c>
      <c r="D441" s="168">
        <f t="shared" si="38"/>
        <v>4000000</v>
      </c>
      <c r="E441" s="153">
        <f t="shared" si="30"/>
        <v>100</v>
      </c>
      <c r="F441" s="162" t="str">
        <f t="shared" si="33"/>
        <v>3</v>
      </c>
      <c r="G441" s="162"/>
    </row>
    <row r="442" spans="1:7" ht="12.75">
      <c r="A442" s="159">
        <v>386</v>
      </c>
      <c r="B442" s="98" t="s">
        <v>88</v>
      </c>
      <c r="C442" s="168">
        <f t="shared" si="38"/>
        <v>4000000</v>
      </c>
      <c r="D442" s="168">
        <f t="shared" si="38"/>
        <v>4000000</v>
      </c>
      <c r="E442" s="153">
        <f t="shared" si="30"/>
        <v>100</v>
      </c>
      <c r="F442" s="162" t="str">
        <f t="shared" si="33"/>
        <v>3</v>
      </c>
      <c r="G442" s="162"/>
    </row>
    <row r="443" spans="1:7" ht="12.75">
      <c r="A443" s="176">
        <v>3862</v>
      </c>
      <c r="B443" s="101" t="s">
        <v>129</v>
      </c>
      <c r="C443" s="202">
        <v>4000000</v>
      </c>
      <c r="D443" s="152">
        <v>4000000</v>
      </c>
      <c r="E443" s="200">
        <f t="shared" si="30"/>
        <v>100</v>
      </c>
      <c r="F443" s="162" t="str">
        <f t="shared" si="33"/>
        <v>3</v>
      </c>
      <c r="G443" s="162"/>
    </row>
    <row r="444" spans="1:7" ht="12.75">
      <c r="A444" s="176"/>
      <c r="B444" s="101"/>
      <c r="C444" s="152"/>
      <c r="D444" s="152"/>
      <c r="E444" s="153"/>
      <c r="F444" s="162">
        <f t="shared" si="33"/>
      </c>
      <c r="G444" s="162"/>
    </row>
    <row r="445" spans="1:7" ht="12.75">
      <c r="A445" s="159" t="s">
        <v>264</v>
      </c>
      <c r="B445" s="98" t="s">
        <v>308</v>
      </c>
      <c r="C445" s="168">
        <f aca="true" t="shared" si="39" ref="C445:D447">C446</f>
        <v>2000000</v>
      </c>
      <c r="D445" s="168">
        <f t="shared" si="39"/>
        <v>0</v>
      </c>
      <c r="E445" s="153">
        <f t="shared" si="30"/>
        <v>0</v>
      </c>
      <c r="F445" s="162" t="str">
        <f t="shared" si="33"/>
        <v>K</v>
      </c>
      <c r="G445" s="162"/>
    </row>
    <row r="446" spans="1:7" ht="12.75">
      <c r="A446" s="159">
        <v>38</v>
      </c>
      <c r="B446" s="98" t="s">
        <v>85</v>
      </c>
      <c r="C446" s="168">
        <f t="shared" si="39"/>
        <v>2000000</v>
      </c>
      <c r="D446" s="168">
        <f t="shared" si="39"/>
        <v>0</v>
      </c>
      <c r="E446" s="153">
        <f t="shared" si="30"/>
        <v>0</v>
      </c>
      <c r="F446" s="162" t="str">
        <f t="shared" si="33"/>
        <v>3</v>
      </c>
      <c r="G446" s="162"/>
    </row>
    <row r="447" spans="1:7" ht="12.75">
      <c r="A447" s="159">
        <v>386</v>
      </c>
      <c r="B447" s="98" t="s">
        <v>88</v>
      </c>
      <c r="C447" s="168">
        <f t="shared" si="39"/>
        <v>2000000</v>
      </c>
      <c r="D447" s="168">
        <f t="shared" si="39"/>
        <v>0</v>
      </c>
      <c r="E447" s="153">
        <f t="shared" si="30"/>
        <v>0</v>
      </c>
      <c r="F447" s="162" t="str">
        <f t="shared" si="33"/>
        <v>3</v>
      </c>
      <c r="G447" s="162"/>
    </row>
    <row r="448" spans="1:7" ht="12.75" hidden="1">
      <c r="A448" s="176">
        <v>3862</v>
      </c>
      <c r="B448" s="101" t="s">
        <v>129</v>
      </c>
      <c r="C448" s="202">
        <v>2000000</v>
      </c>
      <c r="D448" s="152">
        <v>0</v>
      </c>
      <c r="E448" s="200">
        <f t="shared" si="30"/>
        <v>0</v>
      </c>
      <c r="F448" s="162" t="str">
        <f t="shared" si="33"/>
        <v>3</v>
      </c>
      <c r="G448" s="162"/>
    </row>
    <row r="449" spans="1:7" ht="12.75">
      <c r="A449" s="176"/>
      <c r="B449" s="101"/>
      <c r="C449" s="152"/>
      <c r="D449" s="152"/>
      <c r="E449" s="153"/>
      <c r="F449" s="162">
        <f t="shared" si="33"/>
      </c>
      <c r="G449" s="162"/>
    </row>
    <row r="450" spans="1:7" ht="12.75">
      <c r="A450" s="159" t="s">
        <v>340</v>
      </c>
      <c r="B450" s="98" t="s">
        <v>309</v>
      </c>
      <c r="C450" s="168">
        <f aca="true" t="shared" si="40" ref="C450:D452">C451</f>
        <v>2000000</v>
      </c>
      <c r="D450" s="168">
        <f t="shared" si="40"/>
        <v>0</v>
      </c>
      <c r="E450" s="153">
        <f t="shared" si="30"/>
        <v>0</v>
      </c>
      <c r="F450" s="162" t="str">
        <f t="shared" si="33"/>
        <v>K</v>
      </c>
      <c r="G450" s="162"/>
    </row>
    <row r="451" spans="1:7" ht="12.75">
      <c r="A451" s="159">
        <v>38</v>
      </c>
      <c r="B451" s="98" t="s">
        <v>85</v>
      </c>
      <c r="C451" s="168">
        <f t="shared" si="40"/>
        <v>2000000</v>
      </c>
      <c r="D451" s="168">
        <f t="shared" si="40"/>
        <v>0</v>
      </c>
      <c r="E451" s="153">
        <f t="shared" si="30"/>
        <v>0</v>
      </c>
      <c r="F451" s="162" t="str">
        <f t="shared" si="33"/>
        <v>3</v>
      </c>
      <c r="G451" s="162"/>
    </row>
    <row r="452" spans="1:7" ht="12.75">
      <c r="A452" s="159">
        <v>386</v>
      </c>
      <c r="B452" s="98" t="s">
        <v>88</v>
      </c>
      <c r="C452" s="168">
        <f t="shared" si="40"/>
        <v>2000000</v>
      </c>
      <c r="D452" s="168">
        <f t="shared" si="40"/>
        <v>0</v>
      </c>
      <c r="E452" s="153">
        <f t="shared" si="30"/>
        <v>0</v>
      </c>
      <c r="F452" s="162" t="str">
        <f t="shared" si="33"/>
        <v>3</v>
      </c>
      <c r="G452" s="162"/>
    </row>
    <row r="453" spans="1:7" ht="12.75" hidden="1">
      <c r="A453" s="176">
        <v>3862</v>
      </c>
      <c r="B453" s="101" t="s">
        <v>129</v>
      </c>
      <c r="C453" s="202">
        <v>2000000</v>
      </c>
      <c r="D453" s="152">
        <v>0</v>
      </c>
      <c r="E453" s="196">
        <f t="shared" si="30"/>
        <v>0</v>
      </c>
      <c r="F453" s="162" t="str">
        <f t="shared" si="33"/>
        <v>3</v>
      </c>
      <c r="G453" s="162"/>
    </row>
    <row r="454" spans="1:7" ht="12.75">
      <c r="A454" s="176"/>
      <c r="B454" s="101"/>
      <c r="C454" s="152"/>
      <c r="D454" s="152"/>
      <c r="E454" s="153"/>
      <c r="F454" s="162">
        <f t="shared" si="33"/>
      </c>
      <c r="G454" s="162"/>
    </row>
    <row r="455" spans="1:7" ht="12.75" hidden="1">
      <c r="A455" s="159"/>
      <c r="B455" s="98" t="s">
        <v>167</v>
      </c>
      <c r="C455" s="152"/>
      <c r="D455" s="152"/>
      <c r="E455" s="153" t="e">
        <f t="shared" si="30"/>
        <v>#DIV/0!</v>
      </c>
      <c r="F455" s="162">
        <f t="shared" si="33"/>
      </c>
      <c r="G455" s="162"/>
    </row>
    <row r="456" spans="1:7" ht="12.75" hidden="1">
      <c r="A456" s="159">
        <v>38</v>
      </c>
      <c r="B456" s="98" t="s">
        <v>85</v>
      </c>
      <c r="C456" s="152"/>
      <c r="D456" s="152"/>
      <c r="E456" s="153" t="e">
        <f t="shared" si="30"/>
        <v>#DIV/0!</v>
      </c>
      <c r="F456" s="162" t="str">
        <f t="shared" si="33"/>
        <v>3</v>
      </c>
      <c r="G456" s="162"/>
    </row>
    <row r="457" spans="1:7" ht="12.75" hidden="1">
      <c r="A457" s="159">
        <v>386</v>
      </c>
      <c r="B457" s="98" t="s">
        <v>88</v>
      </c>
      <c r="C457" s="152"/>
      <c r="D457" s="152"/>
      <c r="E457" s="153" t="e">
        <f t="shared" si="30"/>
        <v>#DIV/0!</v>
      </c>
      <c r="F457" s="162" t="str">
        <f t="shared" si="33"/>
        <v>3</v>
      </c>
      <c r="G457" s="162"/>
    </row>
    <row r="458" spans="1:7" ht="12.75" hidden="1">
      <c r="A458" s="176">
        <v>3862</v>
      </c>
      <c r="B458" s="101" t="s">
        <v>129</v>
      </c>
      <c r="C458" s="168"/>
      <c r="D458" s="168"/>
      <c r="E458" s="153" t="e">
        <f t="shared" si="30"/>
        <v>#DIV/0!</v>
      </c>
      <c r="F458" s="162" t="str">
        <f t="shared" si="33"/>
        <v>3</v>
      </c>
      <c r="G458" s="162"/>
    </row>
    <row r="459" spans="1:7" ht="12.75" hidden="1">
      <c r="A459" s="176"/>
      <c r="B459" s="101"/>
      <c r="C459" s="168"/>
      <c r="D459" s="168"/>
      <c r="E459" s="153" t="e">
        <f t="shared" si="30"/>
        <v>#DIV/0!</v>
      </c>
      <c r="F459" s="162">
        <f t="shared" si="33"/>
      </c>
      <c r="G459" s="162"/>
    </row>
    <row r="460" spans="1:7" ht="25.5">
      <c r="A460" s="106" t="s">
        <v>123</v>
      </c>
      <c r="B460" s="75" t="s">
        <v>168</v>
      </c>
      <c r="C460" s="168">
        <f>C462+C465+C468</f>
        <v>91533000</v>
      </c>
      <c r="D460" s="168">
        <f>D462+D465</f>
        <v>25556950</v>
      </c>
      <c r="E460" s="153">
        <f t="shared" si="30"/>
        <v>27.921023019020463</v>
      </c>
      <c r="F460" s="162" t="str">
        <f t="shared" si="33"/>
        <v>K</v>
      </c>
      <c r="G460" s="162"/>
    </row>
    <row r="461" spans="1:7" ht="12.75" hidden="1">
      <c r="A461" s="159">
        <v>3</v>
      </c>
      <c r="B461" s="98" t="s">
        <v>60</v>
      </c>
      <c r="C461" s="168">
        <f>C462+C475</f>
        <v>13900000</v>
      </c>
      <c r="D461" s="168"/>
      <c r="E461" s="153">
        <f t="shared" si="30"/>
        <v>0</v>
      </c>
      <c r="F461" s="162" t="str">
        <f t="shared" si="33"/>
        <v>3</v>
      </c>
      <c r="G461" s="162"/>
    </row>
    <row r="462" spans="1:7" ht="12.75">
      <c r="A462" s="159">
        <v>36</v>
      </c>
      <c r="B462" s="98" t="s">
        <v>350</v>
      </c>
      <c r="C462" s="168">
        <f>C463</f>
        <v>10000000</v>
      </c>
      <c r="D462" s="168">
        <f>D463</f>
        <v>614113</v>
      </c>
      <c r="E462" s="153">
        <f t="shared" si="30"/>
        <v>6.14113</v>
      </c>
      <c r="F462" s="162" t="str">
        <f t="shared" si="33"/>
        <v>3</v>
      </c>
      <c r="G462" s="162"/>
    </row>
    <row r="463" spans="1:7" ht="12.75">
      <c r="A463" s="159">
        <v>363</v>
      </c>
      <c r="B463" s="98" t="s">
        <v>280</v>
      </c>
      <c r="C463" s="168">
        <f>C464</f>
        <v>10000000</v>
      </c>
      <c r="D463" s="168">
        <f>D464</f>
        <v>614113</v>
      </c>
      <c r="E463" s="153">
        <f t="shared" si="30"/>
        <v>6.14113</v>
      </c>
      <c r="F463" s="162" t="str">
        <f t="shared" si="33"/>
        <v>3</v>
      </c>
      <c r="G463" s="162"/>
    </row>
    <row r="464" spans="1:7" ht="12.75">
      <c r="A464" s="176">
        <v>3632</v>
      </c>
      <c r="B464" s="101" t="s">
        <v>279</v>
      </c>
      <c r="C464" s="202">
        <v>10000000</v>
      </c>
      <c r="D464" s="152">
        <v>614113</v>
      </c>
      <c r="E464" s="200">
        <f t="shared" si="30"/>
        <v>6.14113</v>
      </c>
      <c r="F464" s="162" t="str">
        <f t="shared" si="33"/>
        <v>3</v>
      </c>
      <c r="G464" s="162"/>
    </row>
    <row r="465" spans="1:7" ht="12.75">
      <c r="A465" s="159">
        <v>38</v>
      </c>
      <c r="B465" s="98" t="s">
        <v>85</v>
      </c>
      <c r="C465" s="168">
        <f>C466</f>
        <v>81533000</v>
      </c>
      <c r="D465" s="168">
        <f>D466</f>
        <v>24942837</v>
      </c>
      <c r="E465" s="153">
        <f t="shared" si="30"/>
        <v>30.59232090073958</v>
      </c>
      <c r="F465" s="162" t="str">
        <f t="shared" si="33"/>
        <v>3</v>
      </c>
      <c r="G465" s="162"/>
    </row>
    <row r="466" spans="1:7" ht="12.75">
      <c r="A466" s="159">
        <v>386</v>
      </c>
      <c r="B466" s="98" t="s">
        <v>185</v>
      </c>
      <c r="C466" s="168">
        <f>C467</f>
        <v>81533000</v>
      </c>
      <c r="D466" s="168">
        <f>D467</f>
        <v>24942837</v>
      </c>
      <c r="E466" s="153">
        <f t="shared" si="30"/>
        <v>30.59232090073958</v>
      </c>
      <c r="F466" s="162" t="str">
        <f t="shared" si="33"/>
        <v>3</v>
      </c>
      <c r="G466" s="162"/>
    </row>
    <row r="467" spans="1:7" ht="12.75">
      <c r="A467" s="176">
        <v>3862</v>
      </c>
      <c r="B467" s="101" t="s">
        <v>132</v>
      </c>
      <c r="C467" s="202">
        <v>81533000</v>
      </c>
      <c r="D467" s="152">
        <v>24942837</v>
      </c>
      <c r="E467" s="200">
        <f t="shared" si="30"/>
        <v>30.59232090073958</v>
      </c>
      <c r="F467" s="162" t="str">
        <f t="shared" si="33"/>
        <v>3</v>
      </c>
      <c r="G467" s="162"/>
    </row>
    <row r="468" spans="1:7" ht="12.75">
      <c r="A468" s="159"/>
      <c r="B468" s="98"/>
      <c r="C468" s="168"/>
      <c r="D468" s="168"/>
      <c r="E468" s="153"/>
      <c r="F468" s="162">
        <f t="shared" si="33"/>
      </c>
      <c r="G468" s="162"/>
    </row>
    <row r="469" spans="1:7" ht="12.75" customHeight="1">
      <c r="A469" s="106" t="s">
        <v>243</v>
      </c>
      <c r="B469" s="75" t="s">
        <v>338</v>
      </c>
      <c r="C469" s="168">
        <f aca="true" t="shared" si="41" ref="C469:D471">C470</f>
        <v>11781000</v>
      </c>
      <c r="D469" s="168">
        <f t="shared" si="41"/>
        <v>5120226</v>
      </c>
      <c r="E469" s="153">
        <f t="shared" si="30"/>
        <v>43.46172650878533</v>
      </c>
      <c r="F469" s="162" t="str">
        <f t="shared" si="33"/>
        <v>K</v>
      </c>
      <c r="G469" s="162"/>
    </row>
    <row r="470" spans="1:7" ht="12.75">
      <c r="A470" s="159">
        <v>38</v>
      </c>
      <c r="B470" s="101" t="s">
        <v>85</v>
      </c>
      <c r="C470" s="168">
        <f t="shared" si="41"/>
        <v>11781000</v>
      </c>
      <c r="D470" s="168">
        <f t="shared" si="41"/>
        <v>5120226</v>
      </c>
      <c r="E470" s="153">
        <f t="shared" si="30"/>
        <v>43.46172650878533</v>
      </c>
      <c r="F470" s="162" t="str">
        <f t="shared" si="33"/>
        <v>3</v>
      </c>
      <c r="G470" s="162"/>
    </row>
    <row r="471" spans="1:7" ht="12.75">
      <c r="A471" s="159">
        <v>386</v>
      </c>
      <c r="B471" s="101" t="s">
        <v>185</v>
      </c>
      <c r="C471" s="168">
        <f t="shared" si="41"/>
        <v>11781000</v>
      </c>
      <c r="D471" s="168">
        <f t="shared" si="41"/>
        <v>5120226</v>
      </c>
      <c r="E471" s="153">
        <f t="shared" si="30"/>
        <v>43.46172650878533</v>
      </c>
      <c r="F471" s="162" t="str">
        <f t="shared" si="33"/>
        <v>3</v>
      </c>
      <c r="G471" s="162"/>
    </row>
    <row r="472" spans="1:7" ht="12.75">
      <c r="A472" s="176">
        <v>3862</v>
      </c>
      <c r="B472" s="101" t="s">
        <v>129</v>
      </c>
      <c r="C472" s="202">
        <v>11781000</v>
      </c>
      <c r="D472" s="152">
        <v>5120226</v>
      </c>
      <c r="E472" s="200">
        <f aca="true" t="shared" si="42" ref="E472:E535">D472/C472*100</f>
        <v>43.46172650878533</v>
      </c>
      <c r="F472" s="162" t="str">
        <f t="shared" si="33"/>
        <v>3</v>
      </c>
      <c r="G472" s="162"/>
    </row>
    <row r="473" spans="1:7" ht="12.75">
      <c r="A473" s="176"/>
      <c r="B473" s="101"/>
      <c r="C473" s="152"/>
      <c r="D473" s="152"/>
      <c r="E473" s="153"/>
      <c r="F473" s="162">
        <f t="shared" si="33"/>
      </c>
      <c r="G473" s="162"/>
    </row>
    <row r="474" spans="1:7" ht="25.5">
      <c r="A474" s="106" t="s">
        <v>244</v>
      </c>
      <c r="B474" s="75" t="s">
        <v>315</v>
      </c>
      <c r="C474" s="168">
        <f aca="true" t="shared" si="43" ref="C474:D476">C475</f>
        <v>3900000</v>
      </c>
      <c r="D474" s="168">
        <f t="shared" si="43"/>
        <v>721999</v>
      </c>
      <c r="E474" s="153">
        <f t="shared" si="42"/>
        <v>18.51279487179487</v>
      </c>
      <c r="F474" s="162" t="str">
        <f t="shared" si="33"/>
        <v>K</v>
      </c>
      <c r="G474" s="162"/>
    </row>
    <row r="475" spans="1:7" ht="12.75">
      <c r="A475" s="159">
        <v>38</v>
      </c>
      <c r="B475" s="98" t="s">
        <v>85</v>
      </c>
      <c r="C475" s="168">
        <f t="shared" si="43"/>
        <v>3900000</v>
      </c>
      <c r="D475" s="168">
        <f t="shared" si="43"/>
        <v>721999</v>
      </c>
      <c r="E475" s="153">
        <f t="shared" si="42"/>
        <v>18.51279487179487</v>
      </c>
      <c r="F475" s="162" t="str">
        <f aca="true" t="shared" si="44" ref="F475:F538">LEFT(A475,1)</f>
        <v>3</v>
      </c>
      <c r="G475" s="162"/>
    </row>
    <row r="476" spans="1:7" ht="12.75">
      <c r="A476" s="159">
        <v>386</v>
      </c>
      <c r="B476" s="98" t="s">
        <v>185</v>
      </c>
      <c r="C476" s="168">
        <f t="shared" si="43"/>
        <v>3900000</v>
      </c>
      <c r="D476" s="168">
        <f t="shared" si="43"/>
        <v>721999</v>
      </c>
      <c r="E476" s="153">
        <f t="shared" si="42"/>
        <v>18.51279487179487</v>
      </c>
      <c r="F476" s="162" t="str">
        <f t="shared" si="44"/>
        <v>3</v>
      </c>
      <c r="G476" s="162"/>
    </row>
    <row r="477" spans="1:7" ht="12.75">
      <c r="A477" s="176">
        <v>3862</v>
      </c>
      <c r="B477" s="101" t="s">
        <v>132</v>
      </c>
      <c r="C477" s="202">
        <v>3900000</v>
      </c>
      <c r="D477" s="152">
        <v>721999</v>
      </c>
      <c r="E477" s="200">
        <f t="shared" si="42"/>
        <v>18.51279487179487</v>
      </c>
      <c r="F477" s="162" t="str">
        <f t="shared" si="44"/>
        <v>3</v>
      </c>
      <c r="G477" s="162"/>
    </row>
    <row r="478" spans="1:7" ht="12.75">
      <c r="A478" s="176"/>
      <c r="B478" s="101"/>
      <c r="C478" s="152"/>
      <c r="D478" s="152"/>
      <c r="E478" s="153"/>
      <c r="F478" s="162">
        <f t="shared" si="44"/>
      </c>
      <c r="G478" s="162"/>
    </row>
    <row r="479" spans="1:7" ht="25.5" customHeight="1">
      <c r="A479" s="106" t="s">
        <v>245</v>
      </c>
      <c r="B479" s="75" t="s">
        <v>310</v>
      </c>
      <c r="C479" s="168">
        <f aca="true" t="shared" si="45" ref="C479:D481">C480</f>
        <v>40000000</v>
      </c>
      <c r="D479" s="168">
        <f t="shared" si="45"/>
        <v>2335833</v>
      </c>
      <c r="E479" s="153">
        <f t="shared" si="42"/>
        <v>5.8395825</v>
      </c>
      <c r="F479" s="162" t="str">
        <f t="shared" si="44"/>
        <v>K</v>
      </c>
      <c r="G479" s="162"/>
    </row>
    <row r="480" spans="1:7" ht="12.75">
      <c r="A480" s="159">
        <v>38</v>
      </c>
      <c r="B480" s="98" t="s">
        <v>85</v>
      </c>
      <c r="C480" s="168">
        <f t="shared" si="45"/>
        <v>40000000</v>
      </c>
      <c r="D480" s="168">
        <f t="shared" si="45"/>
        <v>2335833</v>
      </c>
      <c r="E480" s="153">
        <f t="shared" si="42"/>
        <v>5.8395825</v>
      </c>
      <c r="F480" s="162" t="str">
        <f t="shared" si="44"/>
        <v>3</v>
      </c>
      <c r="G480" s="162"/>
    </row>
    <row r="481" spans="1:7" ht="12.75">
      <c r="A481" s="159">
        <v>386</v>
      </c>
      <c r="B481" s="98" t="s">
        <v>185</v>
      </c>
      <c r="C481" s="168">
        <f t="shared" si="45"/>
        <v>40000000</v>
      </c>
      <c r="D481" s="168">
        <f t="shared" si="45"/>
        <v>2335833</v>
      </c>
      <c r="E481" s="153">
        <f t="shared" si="42"/>
        <v>5.8395825</v>
      </c>
      <c r="F481" s="162" t="str">
        <f t="shared" si="44"/>
        <v>3</v>
      </c>
      <c r="G481" s="162"/>
    </row>
    <row r="482" spans="1:7" ht="12.75">
      <c r="A482" s="176">
        <v>3862</v>
      </c>
      <c r="B482" s="101" t="s">
        <v>132</v>
      </c>
      <c r="C482" s="202">
        <v>40000000</v>
      </c>
      <c r="D482" s="152">
        <v>2335833</v>
      </c>
      <c r="E482" s="200">
        <f t="shared" si="42"/>
        <v>5.8395825</v>
      </c>
      <c r="F482" s="162" t="str">
        <f t="shared" si="44"/>
        <v>3</v>
      </c>
      <c r="G482" s="162"/>
    </row>
    <row r="483" spans="1:7" ht="12.75">
      <c r="A483" s="176"/>
      <c r="B483" s="101"/>
      <c r="C483" s="152"/>
      <c r="D483" s="152"/>
      <c r="E483" s="153"/>
      <c r="F483" s="162">
        <f t="shared" si="44"/>
      </c>
      <c r="G483" s="162"/>
    </row>
    <row r="484" spans="1:7" ht="25.5">
      <c r="A484" s="106" t="s">
        <v>246</v>
      </c>
      <c r="B484" s="75" t="s">
        <v>311</v>
      </c>
      <c r="C484" s="168">
        <f aca="true" t="shared" si="46" ref="C484:D486">C485</f>
        <v>300000</v>
      </c>
      <c r="D484" s="168">
        <f t="shared" si="46"/>
        <v>0</v>
      </c>
      <c r="E484" s="153">
        <f t="shared" si="42"/>
        <v>0</v>
      </c>
      <c r="F484" s="162" t="str">
        <f t="shared" si="44"/>
        <v>K</v>
      </c>
      <c r="G484" s="162"/>
    </row>
    <row r="485" spans="1:7" ht="12.75">
      <c r="A485" s="159">
        <v>38</v>
      </c>
      <c r="B485" s="98" t="s">
        <v>85</v>
      </c>
      <c r="C485" s="168">
        <f t="shared" si="46"/>
        <v>300000</v>
      </c>
      <c r="D485" s="168">
        <f t="shared" si="46"/>
        <v>0</v>
      </c>
      <c r="E485" s="153">
        <f t="shared" si="42"/>
        <v>0</v>
      </c>
      <c r="F485" s="162" t="str">
        <f t="shared" si="44"/>
        <v>3</v>
      </c>
      <c r="G485" s="162"/>
    </row>
    <row r="486" spans="1:7" ht="12.75">
      <c r="A486" s="159">
        <v>386</v>
      </c>
      <c r="B486" s="98" t="s">
        <v>185</v>
      </c>
      <c r="C486" s="168">
        <f t="shared" si="46"/>
        <v>300000</v>
      </c>
      <c r="D486" s="168">
        <f t="shared" si="46"/>
        <v>0</v>
      </c>
      <c r="E486" s="153">
        <f t="shared" si="42"/>
        <v>0</v>
      </c>
      <c r="F486" s="162" t="str">
        <f t="shared" si="44"/>
        <v>3</v>
      </c>
      <c r="G486" s="162"/>
    </row>
    <row r="487" spans="1:7" ht="12.75" hidden="1">
      <c r="A487" s="176">
        <v>3862</v>
      </c>
      <c r="B487" s="101" t="s">
        <v>132</v>
      </c>
      <c r="C487" s="202">
        <v>300000</v>
      </c>
      <c r="D487" s="152">
        <v>0</v>
      </c>
      <c r="E487" s="196">
        <f t="shared" si="42"/>
        <v>0</v>
      </c>
      <c r="F487" s="162" t="str">
        <f t="shared" si="44"/>
        <v>3</v>
      </c>
      <c r="G487" s="162"/>
    </row>
    <row r="488" spans="1:7" ht="12.75">
      <c r="A488" s="176"/>
      <c r="B488" s="101"/>
      <c r="C488" s="152"/>
      <c r="D488" s="152"/>
      <c r="E488" s="153"/>
      <c r="F488" s="162">
        <f t="shared" si="44"/>
      </c>
      <c r="G488" s="162"/>
    </row>
    <row r="489" spans="1:7" ht="25.5">
      <c r="A489" s="106" t="s">
        <v>247</v>
      </c>
      <c r="B489" s="75" t="s">
        <v>312</v>
      </c>
      <c r="C489" s="168">
        <f aca="true" t="shared" si="47" ref="C489:D491">C490</f>
        <v>3000000</v>
      </c>
      <c r="D489" s="168">
        <f t="shared" si="47"/>
        <v>1263101</v>
      </c>
      <c r="E489" s="153">
        <f t="shared" si="42"/>
        <v>42.103366666666666</v>
      </c>
      <c r="F489" s="162" t="str">
        <f t="shared" si="44"/>
        <v>K</v>
      </c>
      <c r="G489" s="162"/>
    </row>
    <row r="490" spans="1:7" ht="12.75">
      <c r="A490" s="159">
        <v>38</v>
      </c>
      <c r="B490" s="98" t="s">
        <v>85</v>
      </c>
      <c r="C490" s="168">
        <f t="shared" si="47"/>
        <v>3000000</v>
      </c>
      <c r="D490" s="168">
        <f t="shared" si="47"/>
        <v>1263101</v>
      </c>
      <c r="E490" s="153">
        <f t="shared" si="42"/>
        <v>42.103366666666666</v>
      </c>
      <c r="F490" s="162" t="str">
        <f t="shared" si="44"/>
        <v>3</v>
      </c>
      <c r="G490" s="162"/>
    </row>
    <row r="491" spans="1:7" ht="12.75">
      <c r="A491" s="159">
        <v>386</v>
      </c>
      <c r="B491" s="98" t="s">
        <v>185</v>
      </c>
      <c r="C491" s="168">
        <f t="shared" si="47"/>
        <v>3000000</v>
      </c>
      <c r="D491" s="168">
        <f t="shared" si="47"/>
        <v>1263101</v>
      </c>
      <c r="E491" s="153">
        <f t="shared" si="42"/>
        <v>42.103366666666666</v>
      </c>
      <c r="F491" s="162" t="str">
        <f t="shared" si="44"/>
        <v>3</v>
      </c>
      <c r="G491" s="162"/>
    </row>
    <row r="492" spans="1:7" ht="12.75">
      <c r="A492" s="176">
        <v>3862</v>
      </c>
      <c r="B492" s="101" t="s">
        <v>132</v>
      </c>
      <c r="C492" s="202">
        <v>3000000</v>
      </c>
      <c r="D492" s="152">
        <v>1263101</v>
      </c>
      <c r="E492" s="200">
        <f t="shared" si="42"/>
        <v>42.103366666666666</v>
      </c>
      <c r="F492" s="162" t="str">
        <f t="shared" si="44"/>
        <v>3</v>
      </c>
      <c r="G492" s="162"/>
    </row>
    <row r="493" spans="1:7" ht="12.75">
      <c r="A493" s="176"/>
      <c r="B493" s="101"/>
      <c r="C493" s="152"/>
      <c r="D493" s="152"/>
      <c r="E493" s="153"/>
      <c r="F493" s="162">
        <f t="shared" si="44"/>
      </c>
      <c r="G493" s="162"/>
    </row>
    <row r="494" spans="1:7" ht="25.5">
      <c r="A494" s="106" t="s">
        <v>248</v>
      </c>
      <c r="B494" s="75" t="s">
        <v>313</v>
      </c>
      <c r="C494" s="168">
        <f aca="true" t="shared" si="48" ref="C494:D496">C495</f>
        <v>5000000</v>
      </c>
      <c r="D494" s="168">
        <f t="shared" si="48"/>
        <v>3196304</v>
      </c>
      <c r="E494" s="153">
        <f t="shared" si="42"/>
        <v>63.92608</v>
      </c>
      <c r="F494" s="162" t="str">
        <f t="shared" si="44"/>
        <v>K</v>
      </c>
      <c r="G494" s="162"/>
    </row>
    <row r="495" spans="1:7" ht="12.75">
      <c r="A495" s="159">
        <v>38</v>
      </c>
      <c r="B495" s="98" t="s">
        <v>85</v>
      </c>
      <c r="C495" s="168">
        <f t="shared" si="48"/>
        <v>5000000</v>
      </c>
      <c r="D495" s="168">
        <f t="shared" si="48"/>
        <v>3196304</v>
      </c>
      <c r="E495" s="153">
        <f t="shared" si="42"/>
        <v>63.92608</v>
      </c>
      <c r="F495" s="162" t="str">
        <f t="shared" si="44"/>
        <v>3</v>
      </c>
      <c r="G495" s="162"/>
    </row>
    <row r="496" spans="1:7" ht="12.75">
      <c r="A496" s="159">
        <v>386</v>
      </c>
      <c r="B496" s="98" t="s">
        <v>185</v>
      </c>
      <c r="C496" s="168">
        <f t="shared" si="48"/>
        <v>5000000</v>
      </c>
      <c r="D496" s="168">
        <f t="shared" si="48"/>
        <v>3196304</v>
      </c>
      <c r="E496" s="153">
        <f t="shared" si="42"/>
        <v>63.92608</v>
      </c>
      <c r="F496" s="162" t="str">
        <f t="shared" si="44"/>
        <v>3</v>
      </c>
      <c r="G496" s="162"/>
    </row>
    <row r="497" spans="1:7" ht="12.75">
      <c r="A497" s="176">
        <v>3862</v>
      </c>
      <c r="B497" s="101" t="s">
        <v>132</v>
      </c>
      <c r="C497" s="202">
        <v>5000000</v>
      </c>
      <c r="D497" s="152">
        <v>3196304</v>
      </c>
      <c r="E497" s="200">
        <f t="shared" si="42"/>
        <v>63.92608</v>
      </c>
      <c r="F497" s="162" t="str">
        <f t="shared" si="44"/>
        <v>3</v>
      </c>
      <c r="G497" s="162"/>
    </row>
    <row r="498" spans="1:7" ht="12.75">
      <c r="A498" s="176"/>
      <c r="B498" s="101"/>
      <c r="C498" s="152"/>
      <c r="D498" s="152"/>
      <c r="E498" s="153"/>
      <c r="F498" s="162">
        <f t="shared" si="44"/>
      </c>
      <c r="G498" s="162"/>
    </row>
    <row r="499" spans="1:7" ht="25.5">
      <c r="A499" s="106" t="s">
        <v>249</v>
      </c>
      <c r="B499" s="75" t="s">
        <v>314</v>
      </c>
      <c r="C499" s="168">
        <f aca="true" t="shared" si="49" ref="C499:D501">C500</f>
        <v>14378000</v>
      </c>
      <c r="D499" s="168">
        <f t="shared" si="49"/>
        <v>617699</v>
      </c>
      <c r="E499" s="153">
        <f t="shared" si="42"/>
        <v>4.296139936013354</v>
      </c>
      <c r="F499" s="162" t="str">
        <f t="shared" si="44"/>
        <v>K</v>
      </c>
      <c r="G499" s="162"/>
    </row>
    <row r="500" spans="1:7" ht="12.75">
      <c r="A500" s="159">
        <v>38</v>
      </c>
      <c r="B500" s="98" t="s">
        <v>85</v>
      </c>
      <c r="C500" s="168">
        <f t="shared" si="49"/>
        <v>14378000</v>
      </c>
      <c r="D500" s="168">
        <f t="shared" si="49"/>
        <v>617699</v>
      </c>
      <c r="E500" s="153">
        <f t="shared" si="42"/>
        <v>4.296139936013354</v>
      </c>
      <c r="F500" s="162" t="str">
        <f t="shared" si="44"/>
        <v>3</v>
      </c>
      <c r="G500" s="162"/>
    </row>
    <row r="501" spans="1:7" ht="12.75">
      <c r="A501" s="159">
        <v>386</v>
      </c>
      <c r="B501" s="98" t="s">
        <v>185</v>
      </c>
      <c r="C501" s="168">
        <f t="shared" si="49"/>
        <v>14378000</v>
      </c>
      <c r="D501" s="168">
        <f t="shared" si="49"/>
        <v>617699</v>
      </c>
      <c r="E501" s="153">
        <f t="shared" si="42"/>
        <v>4.296139936013354</v>
      </c>
      <c r="F501" s="162" t="str">
        <f t="shared" si="44"/>
        <v>3</v>
      </c>
      <c r="G501" s="162"/>
    </row>
    <row r="502" spans="1:7" ht="12.75">
      <c r="A502" s="176">
        <v>3862</v>
      </c>
      <c r="B502" s="101" t="s">
        <v>132</v>
      </c>
      <c r="C502" s="202">
        <v>14378000</v>
      </c>
      <c r="D502" s="152">
        <v>617699</v>
      </c>
      <c r="E502" s="200">
        <f t="shared" si="42"/>
        <v>4.296139936013354</v>
      </c>
      <c r="F502" s="162" t="str">
        <f t="shared" si="44"/>
        <v>3</v>
      </c>
      <c r="G502" s="162"/>
    </row>
    <row r="503" spans="1:7" ht="12.75">
      <c r="A503" s="176"/>
      <c r="B503" s="101"/>
      <c r="C503" s="152"/>
      <c r="D503" s="152"/>
      <c r="E503" s="153"/>
      <c r="F503" s="162">
        <f t="shared" si="44"/>
      </c>
      <c r="G503" s="162"/>
    </row>
    <row r="504" spans="1:7" ht="25.5">
      <c r="A504" s="106" t="s">
        <v>250</v>
      </c>
      <c r="B504" s="75" t="s">
        <v>316</v>
      </c>
      <c r="C504" s="168">
        <f aca="true" t="shared" si="50" ref="C504:D506">C505</f>
        <v>4100000</v>
      </c>
      <c r="D504" s="168">
        <f t="shared" si="50"/>
        <v>669396</v>
      </c>
      <c r="E504" s="153">
        <f t="shared" si="42"/>
        <v>16.326731707317073</v>
      </c>
      <c r="F504" s="162" t="str">
        <f t="shared" si="44"/>
        <v>K</v>
      </c>
      <c r="G504" s="162"/>
    </row>
    <row r="505" spans="1:7" ht="12.75">
      <c r="A505" s="159">
        <v>38</v>
      </c>
      <c r="B505" s="98" t="s">
        <v>85</v>
      </c>
      <c r="C505" s="168">
        <f t="shared" si="50"/>
        <v>4100000</v>
      </c>
      <c r="D505" s="168">
        <f t="shared" si="50"/>
        <v>669396</v>
      </c>
      <c r="E505" s="153">
        <f t="shared" si="42"/>
        <v>16.326731707317073</v>
      </c>
      <c r="F505" s="162" t="str">
        <f t="shared" si="44"/>
        <v>3</v>
      </c>
      <c r="G505" s="162"/>
    </row>
    <row r="506" spans="1:7" ht="12.75">
      <c r="A506" s="159">
        <v>386</v>
      </c>
      <c r="B506" s="98" t="s">
        <v>185</v>
      </c>
      <c r="C506" s="168">
        <f t="shared" si="50"/>
        <v>4100000</v>
      </c>
      <c r="D506" s="168">
        <f t="shared" si="50"/>
        <v>669396</v>
      </c>
      <c r="E506" s="153">
        <f t="shared" si="42"/>
        <v>16.326731707317073</v>
      </c>
      <c r="F506" s="162" t="str">
        <f t="shared" si="44"/>
        <v>3</v>
      </c>
      <c r="G506" s="162"/>
    </row>
    <row r="507" spans="1:7" ht="12.75">
      <c r="A507" s="176">
        <v>3862</v>
      </c>
      <c r="B507" s="101" t="s">
        <v>132</v>
      </c>
      <c r="C507" s="202">
        <v>4100000</v>
      </c>
      <c r="D507" s="152">
        <v>669396</v>
      </c>
      <c r="E507" s="200">
        <f t="shared" si="42"/>
        <v>16.326731707317073</v>
      </c>
      <c r="F507" s="162" t="str">
        <f t="shared" si="44"/>
        <v>3</v>
      </c>
      <c r="G507" s="162"/>
    </row>
    <row r="508" spans="1:7" ht="12.75">
      <c r="A508" s="176"/>
      <c r="B508" s="101"/>
      <c r="C508" s="152"/>
      <c r="D508" s="152"/>
      <c r="E508" s="153"/>
      <c r="F508" s="162">
        <f t="shared" si="44"/>
      </c>
      <c r="G508" s="162"/>
    </row>
    <row r="509" spans="1:7" ht="25.5">
      <c r="A509" s="106" t="s">
        <v>251</v>
      </c>
      <c r="B509" s="75" t="s">
        <v>317</v>
      </c>
      <c r="C509" s="168">
        <f aca="true" t="shared" si="51" ref="C509:D511">C510</f>
        <v>2100000</v>
      </c>
      <c r="D509" s="168">
        <f t="shared" si="51"/>
        <v>167912</v>
      </c>
      <c r="E509" s="153">
        <f t="shared" si="42"/>
        <v>7.995809523809524</v>
      </c>
      <c r="F509" s="162" t="str">
        <f t="shared" si="44"/>
        <v>K</v>
      </c>
      <c r="G509" s="162"/>
    </row>
    <row r="510" spans="1:7" ht="12.75">
      <c r="A510" s="159">
        <v>38</v>
      </c>
      <c r="B510" s="98" t="s">
        <v>85</v>
      </c>
      <c r="C510" s="168">
        <f t="shared" si="51"/>
        <v>2100000</v>
      </c>
      <c r="D510" s="168">
        <f t="shared" si="51"/>
        <v>167912</v>
      </c>
      <c r="E510" s="153">
        <f t="shared" si="42"/>
        <v>7.995809523809524</v>
      </c>
      <c r="F510" s="162" t="str">
        <f t="shared" si="44"/>
        <v>3</v>
      </c>
      <c r="G510" s="162"/>
    </row>
    <row r="511" spans="1:7" ht="12.75">
      <c r="A511" s="159">
        <v>386</v>
      </c>
      <c r="B511" s="98" t="s">
        <v>185</v>
      </c>
      <c r="C511" s="168">
        <f t="shared" si="51"/>
        <v>2100000</v>
      </c>
      <c r="D511" s="168">
        <f t="shared" si="51"/>
        <v>167912</v>
      </c>
      <c r="E511" s="153">
        <f t="shared" si="42"/>
        <v>7.995809523809524</v>
      </c>
      <c r="F511" s="162" t="str">
        <f t="shared" si="44"/>
        <v>3</v>
      </c>
      <c r="G511" s="162"/>
    </row>
    <row r="512" spans="1:7" ht="12.75">
      <c r="A512" s="176">
        <v>3862</v>
      </c>
      <c r="B512" s="101" t="s">
        <v>132</v>
      </c>
      <c r="C512" s="202">
        <v>2100000</v>
      </c>
      <c r="D512" s="152">
        <v>167912</v>
      </c>
      <c r="E512" s="200">
        <f t="shared" si="42"/>
        <v>7.995809523809524</v>
      </c>
      <c r="F512" s="162" t="str">
        <f t="shared" si="44"/>
        <v>3</v>
      </c>
      <c r="G512" s="162"/>
    </row>
    <row r="513" spans="1:7" ht="12.75">
      <c r="A513" s="176"/>
      <c r="B513" s="101"/>
      <c r="C513" s="152"/>
      <c r="D513" s="152"/>
      <c r="E513" s="153"/>
      <c r="F513" s="162">
        <f t="shared" si="44"/>
      </c>
      <c r="G513" s="162"/>
    </row>
    <row r="514" spans="1:7" ht="25.5" customHeight="1">
      <c r="A514" s="106" t="s">
        <v>252</v>
      </c>
      <c r="B514" s="75" t="s">
        <v>318</v>
      </c>
      <c r="C514" s="168">
        <f aca="true" t="shared" si="52" ref="C514:D516">C515</f>
        <v>1900000</v>
      </c>
      <c r="D514" s="168">
        <f t="shared" si="52"/>
        <v>341785</v>
      </c>
      <c r="E514" s="153">
        <f t="shared" si="42"/>
        <v>17.988684210526316</v>
      </c>
      <c r="F514" s="162" t="str">
        <f t="shared" si="44"/>
        <v>K</v>
      </c>
      <c r="G514" s="162"/>
    </row>
    <row r="515" spans="1:7" ht="12.75">
      <c r="A515" s="159">
        <v>38</v>
      </c>
      <c r="B515" s="98" t="s">
        <v>85</v>
      </c>
      <c r="C515" s="168">
        <f t="shared" si="52"/>
        <v>1900000</v>
      </c>
      <c r="D515" s="168">
        <f t="shared" si="52"/>
        <v>341785</v>
      </c>
      <c r="E515" s="153">
        <f t="shared" si="42"/>
        <v>17.988684210526316</v>
      </c>
      <c r="F515" s="162" t="str">
        <f t="shared" si="44"/>
        <v>3</v>
      </c>
      <c r="G515" s="162"/>
    </row>
    <row r="516" spans="1:7" ht="12.75">
      <c r="A516" s="159">
        <v>386</v>
      </c>
      <c r="B516" s="98" t="s">
        <v>185</v>
      </c>
      <c r="C516" s="168">
        <f t="shared" si="52"/>
        <v>1900000</v>
      </c>
      <c r="D516" s="168">
        <f t="shared" si="52"/>
        <v>341785</v>
      </c>
      <c r="E516" s="153">
        <f t="shared" si="42"/>
        <v>17.988684210526316</v>
      </c>
      <c r="F516" s="162" t="str">
        <f t="shared" si="44"/>
        <v>3</v>
      </c>
      <c r="G516" s="162"/>
    </row>
    <row r="517" spans="1:7" ht="12.75">
      <c r="A517" s="176">
        <v>3862</v>
      </c>
      <c r="B517" s="101" t="s">
        <v>132</v>
      </c>
      <c r="C517" s="202">
        <v>1900000</v>
      </c>
      <c r="D517" s="152">
        <v>341785</v>
      </c>
      <c r="E517" s="200">
        <f t="shared" si="42"/>
        <v>17.988684210526316</v>
      </c>
      <c r="F517" s="162" t="str">
        <f t="shared" si="44"/>
        <v>3</v>
      </c>
      <c r="G517" s="162"/>
    </row>
    <row r="518" spans="1:7" ht="12.75">
      <c r="A518" s="176"/>
      <c r="B518" s="101"/>
      <c r="C518" s="152"/>
      <c r="D518" s="152"/>
      <c r="E518" s="153"/>
      <c r="F518" s="162">
        <f t="shared" si="44"/>
      </c>
      <c r="G518" s="162"/>
    </row>
    <row r="519" spans="1:7" ht="12.75">
      <c r="A519" s="159" t="s">
        <v>124</v>
      </c>
      <c r="B519" s="33" t="s">
        <v>125</v>
      </c>
      <c r="C519" s="168">
        <f>C520+C524</f>
        <v>129500000</v>
      </c>
      <c r="D519" s="168">
        <f>D521+D525</f>
        <v>50198119</v>
      </c>
      <c r="E519" s="153">
        <f t="shared" si="42"/>
        <v>38.76302625482626</v>
      </c>
      <c r="F519" s="162" t="str">
        <f t="shared" si="44"/>
        <v>K</v>
      </c>
      <c r="G519" s="162"/>
    </row>
    <row r="520" spans="1:7" ht="12.75" hidden="1">
      <c r="A520" s="159">
        <v>3</v>
      </c>
      <c r="B520" s="33" t="s">
        <v>60</v>
      </c>
      <c r="C520" s="168">
        <f>C521</f>
        <v>13000000</v>
      </c>
      <c r="D520" s="168"/>
      <c r="E520" s="153">
        <f t="shared" si="42"/>
        <v>0</v>
      </c>
      <c r="F520" s="162" t="str">
        <f t="shared" si="44"/>
        <v>3</v>
      </c>
      <c r="G520" s="162"/>
    </row>
    <row r="521" spans="1:7" ht="12.75">
      <c r="A521" s="159">
        <v>38</v>
      </c>
      <c r="B521" s="33" t="s">
        <v>185</v>
      </c>
      <c r="C521" s="168">
        <f>C522</f>
        <v>13000000</v>
      </c>
      <c r="D521" s="168">
        <f>D522</f>
        <v>6082731</v>
      </c>
      <c r="E521" s="153">
        <f t="shared" si="42"/>
        <v>46.790238461538465</v>
      </c>
      <c r="F521" s="162" t="str">
        <f t="shared" si="44"/>
        <v>3</v>
      </c>
      <c r="G521" s="162"/>
    </row>
    <row r="522" spans="1:7" ht="12.75">
      <c r="A522" s="159">
        <v>386</v>
      </c>
      <c r="B522" s="33" t="s">
        <v>129</v>
      </c>
      <c r="C522" s="168">
        <f>C523</f>
        <v>13000000</v>
      </c>
      <c r="D522" s="168">
        <f>D523</f>
        <v>6082731</v>
      </c>
      <c r="E522" s="153">
        <f t="shared" si="42"/>
        <v>46.790238461538465</v>
      </c>
      <c r="F522" s="162" t="str">
        <f t="shared" si="44"/>
        <v>3</v>
      </c>
      <c r="G522" s="162"/>
    </row>
    <row r="523" spans="1:7" ht="12.75">
      <c r="A523" s="176">
        <v>3862</v>
      </c>
      <c r="B523" s="101" t="s">
        <v>129</v>
      </c>
      <c r="C523" s="202">
        <v>13000000</v>
      </c>
      <c r="D523" s="152">
        <v>6082731</v>
      </c>
      <c r="E523" s="200">
        <f t="shared" si="42"/>
        <v>46.790238461538465</v>
      </c>
      <c r="F523" s="162" t="str">
        <f t="shared" si="44"/>
        <v>3</v>
      </c>
      <c r="G523" s="162"/>
    </row>
    <row r="524" spans="1:7" ht="12.75" hidden="1">
      <c r="A524" s="159">
        <v>4</v>
      </c>
      <c r="B524" s="33" t="s">
        <v>89</v>
      </c>
      <c r="C524" s="168">
        <f>C525</f>
        <v>116500000</v>
      </c>
      <c r="D524" s="168"/>
      <c r="E524" s="153">
        <f t="shared" si="42"/>
        <v>0</v>
      </c>
      <c r="F524" s="162" t="str">
        <f t="shared" si="44"/>
        <v>4</v>
      </c>
      <c r="G524" s="162"/>
    </row>
    <row r="525" spans="1:7" ht="12.75">
      <c r="A525" s="159">
        <v>42</v>
      </c>
      <c r="B525" s="33" t="s">
        <v>19</v>
      </c>
      <c r="C525" s="168">
        <f>C526+C528</f>
        <v>116500000</v>
      </c>
      <c r="D525" s="168">
        <f>D526</f>
        <v>44115388</v>
      </c>
      <c r="E525" s="153">
        <f t="shared" si="42"/>
        <v>37.86728583690987</v>
      </c>
      <c r="F525" s="162" t="str">
        <f t="shared" si="44"/>
        <v>4</v>
      </c>
      <c r="G525" s="162"/>
    </row>
    <row r="526" spans="1:7" ht="12.75">
      <c r="A526" s="159">
        <v>421</v>
      </c>
      <c r="B526" s="33" t="s">
        <v>20</v>
      </c>
      <c r="C526" s="168">
        <f>C527</f>
        <v>116500000</v>
      </c>
      <c r="D526" s="168">
        <f>D527</f>
        <v>44115388</v>
      </c>
      <c r="E526" s="153">
        <f t="shared" si="42"/>
        <v>37.86728583690987</v>
      </c>
      <c r="F526" s="162" t="str">
        <f t="shared" si="44"/>
        <v>4</v>
      </c>
      <c r="G526" s="162"/>
    </row>
    <row r="527" spans="1:7" ht="12.75">
      <c r="A527" s="179">
        <v>4214</v>
      </c>
      <c r="B527" s="101" t="s">
        <v>24</v>
      </c>
      <c r="C527" s="202">
        <v>116500000</v>
      </c>
      <c r="D527" s="152">
        <v>44115388</v>
      </c>
      <c r="E527" s="200">
        <f t="shared" si="42"/>
        <v>37.86728583690987</v>
      </c>
      <c r="F527" s="162" t="str">
        <f t="shared" si="44"/>
        <v>4</v>
      </c>
      <c r="G527" s="162"/>
    </row>
    <row r="528" spans="1:7" ht="12.75" hidden="1">
      <c r="A528" s="159">
        <v>422</v>
      </c>
      <c r="B528" s="33" t="s">
        <v>29</v>
      </c>
      <c r="C528" s="168">
        <f>C529</f>
        <v>0</v>
      </c>
      <c r="D528" s="168"/>
      <c r="E528" s="153" t="e">
        <f t="shared" si="42"/>
        <v>#DIV/0!</v>
      </c>
      <c r="F528" s="162" t="str">
        <f t="shared" si="44"/>
        <v>4</v>
      </c>
      <c r="G528" s="162"/>
    </row>
    <row r="529" spans="1:7" ht="12.75" hidden="1">
      <c r="A529" s="179">
        <v>4227</v>
      </c>
      <c r="B529" s="101" t="s">
        <v>1</v>
      </c>
      <c r="C529" s="152">
        <v>0</v>
      </c>
      <c r="D529" s="152"/>
      <c r="E529" s="153" t="e">
        <f t="shared" si="42"/>
        <v>#DIV/0!</v>
      </c>
      <c r="F529" s="162" t="str">
        <f t="shared" si="44"/>
        <v>4</v>
      </c>
      <c r="G529" s="162"/>
    </row>
    <row r="530" spans="1:7" ht="12.75" hidden="1">
      <c r="A530" s="159">
        <v>5</v>
      </c>
      <c r="B530" s="33" t="s">
        <v>179</v>
      </c>
      <c r="C530" s="168" t="e">
        <f>#REF!</f>
        <v>#REF!</v>
      </c>
      <c r="D530" s="168"/>
      <c r="E530" s="153" t="e">
        <f t="shared" si="42"/>
        <v>#REF!</v>
      </c>
      <c r="F530" s="162" t="str">
        <f t="shared" si="44"/>
        <v>5</v>
      </c>
      <c r="G530" s="162"/>
    </row>
    <row r="531" spans="1:7" ht="12.75">
      <c r="A531" s="176"/>
      <c r="B531" s="101"/>
      <c r="C531" s="152"/>
      <c r="D531" s="152"/>
      <c r="E531" s="153"/>
      <c r="F531" s="162">
        <f t="shared" si="44"/>
      </c>
      <c r="G531" s="162"/>
    </row>
    <row r="532" spans="1:7" ht="25.5">
      <c r="A532" s="159" t="s">
        <v>126</v>
      </c>
      <c r="B532" s="33" t="s">
        <v>127</v>
      </c>
      <c r="C532" s="168">
        <f>C533</f>
        <v>15500000</v>
      </c>
      <c r="D532" s="168">
        <f>D534</f>
        <v>15051732</v>
      </c>
      <c r="E532" s="153">
        <f t="shared" si="42"/>
        <v>97.10794838709677</v>
      </c>
      <c r="F532" s="162" t="str">
        <f t="shared" si="44"/>
        <v>K</v>
      </c>
      <c r="G532" s="162"/>
    </row>
    <row r="533" spans="1:7" ht="12.75" hidden="1">
      <c r="A533" s="159">
        <v>4</v>
      </c>
      <c r="B533" s="33" t="s">
        <v>89</v>
      </c>
      <c r="C533" s="168">
        <f>C534</f>
        <v>15500000</v>
      </c>
      <c r="D533" s="168"/>
      <c r="E533" s="153">
        <f t="shared" si="42"/>
        <v>0</v>
      </c>
      <c r="F533" s="162" t="str">
        <f t="shared" si="44"/>
        <v>4</v>
      </c>
      <c r="G533" s="162"/>
    </row>
    <row r="534" spans="1:7" ht="12.75">
      <c r="A534" s="159">
        <v>41</v>
      </c>
      <c r="B534" s="33" t="s">
        <v>18</v>
      </c>
      <c r="C534" s="168">
        <f>C535</f>
        <v>15500000</v>
      </c>
      <c r="D534" s="168">
        <f>D535</f>
        <v>15051732</v>
      </c>
      <c r="E534" s="153">
        <f t="shared" si="42"/>
        <v>97.10794838709677</v>
      </c>
      <c r="F534" s="162" t="str">
        <f t="shared" si="44"/>
        <v>4</v>
      </c>
      <c r="G534" s="162"/>
    </row>
    <row r="535" spans="1:7" ht="12.75">
      <c r="A535" s="159">
        <v>411</v>
      </c>
      <c r="B535" s="33" t="s">
        <v>90</v>
      </c>
      <c r="C535" s="168">
        <f>C536</f>
        <v>15500000</v>
      </c>
      <c r="D535" s="168">
        <f>D536</f>
        <v>15051732</v>
      </c>
      <c r="E535" s="153">
        <f t="shared" si="42"/>
        <v>97.10794838709677</v>
      </c>
      <c r="F535" s="162" t="str">
        <f t="shared" si="44"/>
        <v>4</v>
      </c>
      <c r="G535" s="162"/>
    </row>
    <row r="536" spans="1:7" ht="12.75">
      <c r="A536" s="176">
        <v>4111</v>
      </c>
      <c r="B536" s="101" t="s">
        <v>56</v>
      </c>
      <c r="C536" s="202">
        <v>15500000</v>
      </c>
      <c r="D536" s="152">
        <v>15051732</v>
      </c>
      <c r="E536" s="200">
        <f aca="true" t="shared" si="53" ref="E536:E599">D536/C536*100</f>
        <v>97.10794838709677</v>
      </c>
      <c r="F536" s="162" t="str">
        <f t="shared" si="44"/>
        <v>4</v>
      </c>
      <c r="G536" s="162"/>
    </row>
    <row r="537" spans="1:7" ht="6" customHeight="1" hidden="1">
      <c r="A537" s="159">
        <v>3</v>
      </c>
      <c r="B537" s="33" t="s">
        <v>60</v>
      </c>
      <c r="C537" s="168" t="e">
        <f>C538</f>
        <v>#REF!</v>
      </c>
      <c r="D537" s="168"/>
      <c r="E537" s="196" t="e">
        <f t="shared" si="53"/>
        <v>#REF!</v>
      </c>
      <c r="F537" s="162" t="str">
        <f t="shared" si="44"/>
        <v>3</v>
      </c>
      <c r="G537" s="162"/>
    </row>
    <row r="538" spans="1:7" ht="12.75" hidden="1">
      <c r="A538" s="159">
        <v>36</v>
      </c>
      <c r="B538" s="33" t="s">
        <v>183</v>
      </c>
      <c r="C538" s="168" t="e">
        <f>#REF!</f>
        <v>#REF!</v>
      </c>
      <c r="D538" s="168"/>
      <c r="E538" s="196" t="e">
        <f t="shared" si="53"/>
        <v>#REF!</v>
      </c>
      <c r="F538" s="162" t="str">
        <f t="shared" si="44"/>
        <v>3</v>
      </c>
      <c r="G538" s="162"/>
    </row>
    <row r="539" spans="1:7" ht="12.75" hidden="1">
      <c r="A539" s="159">
        <v>4</v>
      </c>
      <c r="B539" s="33" t="s">
        <v>89</v>
      </c>
      <c r="C539" s="168" t="e">
        <f>#REF!+#REF!+#REF!</f>
        <v>#REF!</v>
      </c>
      <c r="D539" s="168"/>
      <c r="E539" s="196" t="e">
        <f t="shared" si="53"/>
        <v>#REF!</v>
      </c>
      <c r="F539" s="162" t="str">
        <f aca="true" t="shared" si="54" ref="F539:F584">LEFT(A539,1)</f>
        <v>4</v>
      </c>
      <c r="G539" s="162"/>
    </row>
    <row r="540" spans="1:7" ht="12.75">
      <c r="A540" s="176"/>
      <c r="B540" s="97"/>
      <c r="C540" s="152"/>
      <c r="D540" s="152"/>
      <c r="E540" s="196"/>
      <c r="F540" s="162">
        <f t="shared" si="54"/>
      </c>
      <c r="G540" s="162"/>
    </row>
    <row r="541" spans="1:7" ht="25.5">
      <c r="A541" s="159" t="s">
        <v>253</v>
      </c>
      <c r="B541" s="33" t="s">
        <v>320</v>
      </c>
      <c r="C541" s="168">
        <f aca="true" t="shared" si="55" ref="C541:D543">C542</f>
        <v>8000000</v>
      </c>
      <c r="D541" s="168">
        <f t="shared" si="55"/>
        <v>3090511</v>
      </c>
      <c r="E541" s="153">
        <f t="shared" si="53"/>
        <v>38.631387499999995</v>
      </c>
      <c r="F541" s="162" t="str">
        <f t="shared" si="54"/>
        <v>K</v>
      </c>
      <c r="G541" s="162"/>
    </row>
    <row r="542" spans="1:7" ht="12.75">
      <c r="A542" s="159">
        <v>42</v>
      </c>
      <c r="B542" s="33" t="s">
        <v>19</v>
      </c>
      <c r="C542" s="168">
        <f t="shared" si="55"/>
        <v>8000000</v>
      </c>
      <c r="D542" s="168">
        <f t="shared" si="55"/>
        <v>3090511</v>
      </c>
      <c r="E542" s="153">
        <f t="shared" si="53"/>
        <v>38.631387499999995</v>
      </c>
      <c r="F542" s="162" t="str">
        <f t="shared" si="54"/>
        <v>4</v>
      </c>
      <c r="G542" s="162"/>
    </row>
    <row r="543" spans="1:7" ht="12.75">
      <c r="A543" s="159">
        <v>421</v>
      </c>
      <c r="B543" s="33" t="s">
        <v>20</v>
      </c>
      <c r="C543" s="168">
        <f t="shared" si="55"/>
        <v>8000000</v>
      </c>
      <c r="D543" s="168">
        <f t="shared" si="55"/>
        <v>3090511</v>
      </c>
      <c r="E543" s="153">
        <f t="shared" si="53"/>
        <v>38.631387499999995</v>
      </c>
      <c r="F543" s="162" t="str">
        <f t="shared" si="54"/>
        <v>4</v>
      </c>
      <c r="G543" s="162"/>
    </row>
    <row r="544" spans="1:7" ht="12.75">
      <c r="A544" s="176">
        <v>4214</v>
      </c>
      <c r="B544" s="101" t="s">
        <v>24</v>
      </c>
      <c r="C544" s="202">
        <v>8000000</v>
      </c>
      <c r="D544" s="152">
        <v>3090511</v>
      </c>
      <c r="E544" s="200">
        <f t="shared" si="53"/>
        <v>38.631387499999995</v>
      </c>
      <c r="F544" s="162" t="str">
        <f t="shared" si="54"/>
        <v>4</v>
      </c>
      <c r="G544" s="162"/>
    </row>
    <row r="545" spans="1:7" ht="12.75">
      <c r="A545" s="176"/>
      <c r="B545" s="101"/>
      <c r="C545" s="152"/>
      <c r="D545" s="152"/>
      <c r="E545" s="153"/>
      <c r="F545" s="162">
        <f t="shared" si="54"/>
      </c>
      <c r="G545" s="162"/>
    </row>
    <row r="546" spans="1:7" ht="12.75">
      <c r="A546" s="159" t="s">
        <v>254</v>
      </c>
      <c r="B546" s="33" t="s">
        <v>319</v>
      </c>
      <c r="C546" s="168">
        <f aca="true" t="shared" si="56" ref="C546:D548">C547</f>
        <v>250000</v>
      </c>
      <c r="D546" s="168">
        <f t="shared" si="56"/>
        <v>0</v>
      </c>
      <c r="E546" s="153">
        <f t="shared" si="53"/>
        <v>0</v>
      </c>
      <c r="F546" s="162" t="str">
        <f t="shared" si="54"/>
        <v>K</v>
      </c>
      <c r="G546" s="162"/>
    </row>
    <row r="547" spans="1:7" ht="12.75">
      <c r="A547" s="159">
        <v>42</v>
      </c>
      <c r="B547" s="33" t="s">
        <v>19</v>
      </c>
      <c r="C547" s="168">
        <f t="shared" si="56"/>
        <v>250000</v>
      </c>
      <c r="D547" s="168">
        <f t="shared" si="56"/>
        <v>0</v>
      </c>
      <c r="E547" s="153">
        <f t="shared" si="53"/>
        <v>0</v>
      </c>
      <c r="F547" s="162" t="str">
        <f t="shared" si="54"/>
        <v>4</v>
      </c>
      <c r="G547" s="162"/>
    </row>
    <row r="548" spans="1:7" ht="12.75">
      <c r="A548" s="159">
        <v>421</v>
      </c>
      <c r="B548" s="33" t="s">
        <v>20</v>
      </c>
      <c r="C548" s="168">
        <f t="shared" si="56"/>
        <v>250000</v>
      </c>
      <c r="D548" s="168">
        <f t="shared" si="56"/>
        <v>0</v>
      </c>
      <c r="E548" s="153">
        <f t="shared" si="53"/>
        <v>0</v>
      </c>
      <c r="F548" s="162" t="str">
        <f t="shared" si="54"/>
        <v>4</v>
      </c>
      <c r="G548" s="162"/>
    </row>
    <row r="549" spans="1:7" ht="12.75" hidden="1">
      <c r="A549" s="176">
        <v>4214</v>
      </c>
      <c r="B549" s="33" t="s">
        <v>24</v>
      </c>
      <c r="C549" s="202">
        <v>250000</v>
      </c>
      <c r="D549" s="152">
        <v>0</v>
      </c>
      <c r="E549" s="196">
        <f t="shared" si="53"/>
        <v>0</v>
      </c>
      <c r="F549" s="162" t="str">
        <f t="shared" si="54"/>
        <v>4</v>
      </c>
      <c r="G549" s="162"/>
    </row>
    <row r="550" spans="1:7" ht="12.75">
      <c r="A550" s="176"/>
      <c r="B550" s="33"/>
      <c r="C550" s="152"/>
      <c r="D550" s="152"/>
      <c r="E550" s="153"/>
      <c r="F550" s="162">
        <f t="shared" si="54"/>
      </c>
      <c r="G550" s="162"/>
    </row>
    <row r="551" spans="1:7" ht="12.75">
      <c r="A551" s="159" t="s">
        <v>255</v>
      </c>
      <c r="B551" s="33" t="s">
        <v>321</v>
      </c>
      <c r="C551" s="168">
        <f aca="true" t="shared" si="57" ref="C551:D553">C552</f>
        <v>500000</v>
      </c>
      <c r="D551" s="168">
        <f t="shared" si="57"/>
        <v>146000</v>
      </c>
      <c r="E551" s="153">
        <f t="shared" si="53"/>
        <v>29.2</v>
      </c>
      <c r="F551" s="162" t="str">
        <f t="shared" si="54"/>
        <v>K</v>
      </c>
      <c r="G551" s="162"/>
    </row>
    <row r="552" spans="1:7" ht="12.75">
      <c r="A552" s="159">
        <v>42</v>
      </c>
      <c r="B552" s="33" t="s">
        <v>19</v>
      </c>
      <c r="C552" s="168">
        <f t="shared" si="57"/>
        <v>500000</v>
      </c>
      <c r="D552" s="168">
        <f t="shared" si="57"/>
        <v>146000</v>
      </c>
      <c r="E552" s="153">
        <f t="shared" si="53"/>
        <v>29.2</v>
      </c>
      <c r="F552" s="162" t="str">
        <f t="shared" si="54"/>
        <v>4</v>
      </c>
      <c r="G552" s="162"/>
    </row>
    <row r="553" spans="1:7" ht="12.75">
      <c r="A553" s="159">
        <v>421</v>
      </c>
      <c r="B553" s="33" t="s">
        <v>20</v>
      </c>
      <c r="C553" s="168">
        <f t="shared" si="57"/>
        <v>500000</v>
      </c>
      <c r="D553" s="168">
        <f t="shared" si="57"/>
        <v>146000</v>
      </c>
      <c r="E553" s="153">
        <f t="shared" si="53"/>
        <v>29.2</v>
      </c>
      <c r="F553" s="162" t="str">
        <f t="shared" si="54"/>
        <v>4</v>
      </c>
      <c r="G553" s="162"/>
    </row>
    <row r="554" spans="1:7" ht="12.75">
      <c r="A554" s="176">
        <v>4214</v>
      </c>
      <c r="B554" s="101" t="s">
        <v>24</v>
      </c>
      <c r="C554" s="202">
        <v>500000</v>
      </c>
      <c r="D554" s="152">
        <v>146000</v>
      </c>
      <c r="E554" s="200">
        <f t="shared" si="53"/>
        <v>29.2</v>
      </c>
      <c r="F554" s="162" t="str">
        <f t="shared" si="54"/>
        <v>4</v>
      </c>
      <c r="G554" s="162"/>
    </row>
    <row r="555" spans="1:7" ht="12.75">
      <c r="A555" s="176"/>
      <c r="B555" s="101"/>
      <c r="C555" s="152"/>
      <c r="D555" s="152"/>
      <c r="E555" s="153"/>
      <c r="F555" s="162">
        <f t="shared" si="54"/>
      </c>
      <c r="G555" s="162"/>
    </row>
    <row r="556" spans="1:7" ht="12.75">
      <c r="A556" s="159" t="s">
        <v>256</v>
      </c>
      <c r="B556" s="33" t="s">
        <v>322</v>
      </c>
      <c r="C556" s="168">
        <f aca="true" t="shared" si="58" ref="C556:D558">C557</f>
        <v>750000</v>
      </c>
      <c r="D556" s="168">
        <f t="shared" si="58"/>
        <v>32200</v>
      </c>
      <c r="E556" s="153">
        <f t="shared" si="53"/>
        <v>4.293333333333333</v>
      </c>
      <c r="F556" s="162" t="str">
        <f t="shared" si="54"/>
        <v>K</v>
      </c>
      <c r="G556" s="162"/>
    </row>
    <row r="557" spans="1:7" ht="12.75">
      <c r="A557" s="159">
        <v>42</v>
      </c>
      <c r="B557" s="33" t="s">
        <v>19</v>
      </c>
      <c r="C557" s="168">
        <f t="shared" si="58"/>
        <v>750000</v>
      </c>
      <c r="D557" s="168">
        <f t="shared" si="58"/>
        <v>32200</v>
      </c>
      <c r="E557" s="153">
        <f t="shared" si="53"/>
        <v>4.293333333333333</v>
      </c>
      <c r="F557" s="162" t="str">
        <f t="shared" si="54"/>
        <v>4</v>
      </c>
      <c r="G557" s="162"/>
    </row>
    <row r="558" spans="1:7" ht="12.75">
      <c r="A558" s="159">
        <v>421</v>
      </c>
      <c r="B558" s="33" t="s">
        <v>20</v>
      </c>
      <c r="C558" s="168">
        <f t="shared" si="58"/>
        <v>750000</v>
      </c>
      <c r="D558" s="168">
        <f t="shared" si="58"/>
        <v>32200</v>
      </c>
      <c r="E558" s="153">
        <f t="shared" si="53"/>
        <v>4.293333333333333</v>
      </c>
      <c r="F558" s="162" t="str">
        <f t="shared" si="54"/>
        <v>4</v>
      </c>
      <c r="G558" s="162"/>
    </row>
    <row r="559" spans="1:7" ht="12.75">
      <c r="A559" s="176">
        <v>4214</v>
      </c>
      <c r="B559" s="101" t="s">
        <v>24</v>
      </c>
      <c r="C559" s="202">
        <v>750000</v>
      </c>
      <c r="D559" s="152">
        <v>32200</v>
      </c>
      <c r="E559" s="200">
        <f t="shared" si="53"/>
        <v>4.293333333333333</v>
      </c>
      <c r="F559" s="162" t="str">
        <f t="shared" si="54"/>
        <v>4</v>
      </c>
      <c r="G559" s="162"/>
    </row>
    <row r="560" spans="1:7" ht="12.75">
      <c r="A560" s="176"/>
      <c r="B560" s="101"/>
      <c r="C560" s="152"/>
      <c r="D560" s="152"/>
      <c r="E560" s="153"/>
      <c r="F560" s="162">
        <f t="shared" si="54"/>
      </c>
      <c r="G560" s="162"/>
    </row>
    <row r="561" spans="1:7" ht="12.75" customHeight="1">
      <c r="A561" s="159" t="s">
        <v>257</v>
      </c>
      <c r="B561" s="33" t="s">
        <v>371</v>
      </c>
      <c r="C561" s="168">
        <f aca="true" t="shared" si="59" ref="C561:D563">C562</f>
        <v>300000</v>
      </c>
      <c r="D561" s="168">
        <f t="shared" si="59"/>
        <v>950</v>
      </c>
      <c r="E561" s="153">
        <f t="shared" si="53"/>
        <v>0.31666666666666665</v>
      </c>
      <c r="F561" s="162" t="str">
        <f t="shared" si="54"/>
        <v>K</v>
      </c>
      <c r="G561" s="162"/>
    </row>
    <row r="562" spans="1:7" ht="12.75">
      <c r="A562" s="159">
        <v>36</v>
      </c>
      <c r="B562" s="33" t="s">
        <v>350</v>
      </c>
      <c r="C562" s="168">
        <f t="shared" si="59"/>
        <v>300000</v>
      </c>
      <c r="D562" s="168">
        <f t="shared" si="59"/>
        <v>950</v>
      </c>
      <c r="E562" s="153">
        <f t="shared" si="53"/>
        <v>0.31666666666666665</v>
      </c>
      <c r="F562" s="162" t="str">
        <f t="shared" si="54"/>
        <v>3</v>
      </c>
      <c r="G562" s="162"/>
    </row>
    <row r="563" spans="1:7" ht="12.75">
      <c r="A563" s="159">
        <v>363</v>
      </c>
      <c r="B563" s="33" t="s">
        <v>280</v>
      </c>
      <c r="C563" s="168">
        <f t="shared" si="59"/>
        <v>300000</v>
      </c>
      <c r="D563" s="168">
        <f t="shared" si="59"/>
        <v>950</v>
      </c>
      <c r="E563" s="153">
        <f t="shared" si="53"/>
        <v>0.31666666666666665</v>
      </c>
      <c r="F563" s="162" t="str">
        <f t="shared" si="54"/>
        <v>3</v>
      </c>
      <c r="G563" s="162"/>
    </row>
    <row r="564" spans="1:7" ht="12.75">
      <c r="A564" s="176">
        <v>3632</v>
      </c>
      <c r="B564" s="101" t="s">
        <v>279</v>
      </c>
      <c r="C564" s="202">
        <v>300000</v>
      </c>
      <c r="D564" s="152">
        <v>950</v>
      </c>
      <c r="E564" s="200">
        <f t="shared" si="53"/>
        <v>0.31666666666666665</v>
      </c>
      <c r="F564" s="162" t="str">
        <f t="shared" si="54"/>
        <v>3</v>
      </c>
      <c r="G564" s="162"/>
    </row>
    <row r="565" spans="1:7" ht="12.75">
      <c r="A565" s="176"/>
      <c r="B565" s="101"/>
      <c r="C565" s="152"/>
      <c r="D565" s="152"/>
      <c r="E565" s="153"/>
      <c r="F565" s="162">
        <f t="shared" si="54"/>
      </c>
      <c r="G565" s="162"/>
    </row>
    <row r="566" spans="1:7" ht="25.5">
      <c r="A566" s="159" t="s">
        <v>258</v>
      </c>
      <c r="B566" s="33" t="s">
        <v>323</v>
      </c>
      <c r="C566" s="168">
        <f aca="true" t="shared" si="60" ref="C566:D568">C567</f>
        <v>100000</v>
      </c>
      <c r="D566" s="168">
        <f t="shared" si="60"/>
        <v>0</v>
      </c>
      <c r="E566" s="153">
        <f t="shared" si="53"/>
        <v>0</v>
      </c>
      <c r="F566" s="162" t="str">
        <f t="shared" si="54"/>
        <v>K</v>
      </c>
      <c r="G566" s="162"/>
    </row>
    <row r="567" spans="1:7" ht="12.75">
      <c r="A567" s="159">
        <v>36</v>
      </c>
      <c r="B567" s="33" t="s">
        <v>350</v>
      </c>
      <c r="C567" s="168">
        <f t="shared" si="60"/>
        <v>100000</v>
      </c>
      <c r="D567" s="168">
        <f t="shared" si="60"/>
        <v>0</v>
      </c>
      <c r="E567" s="153">
        <f t="shared" si="53"/>
        <v>0</v>
      </c>
      <c r="F567" s="162" t="str">
        <f t="shared" si="54"/>
        <v>3</v>
      </c>
      <c r="G567" s="162"/>
    </row>
    <row r="568" spans="1:7" ht="12.75">
      <c r="A568" s="159">
        <v>363</v>
      </c>
      <c r="B568" s="33" t="s">
        <v>280</v>
      </c>
      <c r="C568" s="168">
        <f t="shared" si="60"/>
        <v>100000</v>
      </c>
      <c r="D568" s="168">
        <f t="shared" si="60"/>
        <v>0</v>
      </c>
      <c r="E568" s="153">
        <f t="shared" si="53"/>
        <v>0</v>
      </c>
      <c r="F568" s="162" t="str">
        <f t="shared" si="54"/>
        <v>3</v>
      </c>
      <c r="G568" s="162"/>
    </row>
    <row r="569" spans="1:7" ht="12.75" hidden="1">
      <c r="A569" s="176">
        <v>3632</v>
      </c>
      <c r="B569" s="101" t="s">
        <v>279</v>
      </c>
      <c r="C569" s="202">
        <v>100000</v>
      </c>
      <c r="D569" s="152">
        <v>0</v>
      </c>
      <c r="E569" s="200">
        <f t="shared" si="53"/>
        <v>0</v>
      </c>
      <c r="F569" s="162" t="str">
        <f t="shared" si="54"/>
        <v>3</v>
      </c>
      <c r="G569" s="162"/>
    </row>
    <row r="570" spans="1:7" ht="12.75">
      <c r="A570" s="176"/>
      <c r="B570" s="101"/>
      <c r="C570" s="152"/>
      <c r="D570" s="152"/>
      <c r="E570" s="153"/>
      <c r="F570" s="162">
        <f t="shared" si="54"/>
      </c>
      <c r="G570" s="162"/>
    </row>
    <row r="571" spans="1:7" ht="25.5">
      <c r="A571" s="159" t="s">
        <v>259</v>
      </c>
      <c r="B571" s="33" t="s">
        <v>324</v>
      </c>
      <c r="C571" s="168">
        <f aca="true" t="shared" si="61" ref="C571:D573">C572</f>
        <v>4000000</v>
      </c>
      <c r="D571" s="168">
        <f t="shared" si="61"/>
        <v>0</v>
      </c>
      <c r="E571" s="153">
        <f t="shared" si="53"/>
        <v>0</v>
      </c>
      <c r="F571" s="162" t="str">
        <f t="shared" si="54"/>
        <v>K</v>
      </c>
      <c r="G571" s="162"/>
    </row>
    <row r="572" spans="1:7" ht="12.75">
      <c r="A572" s="159">
        <v>36</v>
      </c>
      <c r="B572" s="33" t="s">
        <v>350</v>
      </c>
      <c r="C572" s="168">
        <f t="shared" si="61"/>
        <v>4000000</v>
      </c>
      <c r="D572" s="168">
        <f t="shared" si="61"/>
        <v>0</v>
      </c>
      <c r="E572" s="153">
        <f t="shared" si="53"/>
        <v>0</v>
      </c>
      <c r="F572" s="162" t="str">
        <f t="shared" si="54"/>
        <v>3</v>
      </c>
      <c r="G572" s="162"/>
    </row>
    <row r="573" spans="1:7" ht="12.75">
      <c r="A573" s="159">
        <v>363</v>
      </c>
      <c r="B573" s="33" t="s">
        <v>280</v>
      </c>
      <c r="C573" s="168">
        <f t="shared" si="61"/>
        <v>4000000</v>
      </c>
      <c r="D573" s="168">
        <f t="shared" si="61"/>
        <v>0</v>
      </c>
      <c r="E573" s="153">
        <f t="shared" si="53"/>
        <v>0</v>
      </c>
      <c r="F573" s="162" t="str">
        <f t="shared" si="54"/>
        <v>3</v>
      </c>
      <c r="G573" s="162"/>
    </row>
    <row r="574" spans="1:7" ht="12.75" hidden="1">
      <c r="A574" s="176">
        <v>3632</v>
      </c>
      <c r="B574" s="101" t="s">
        <v>279</v>
      </c>
      <c r="C574" s="202">
        <v>4000000</v>
      </c>
      <c r="D574" s="152">
        <v>0</v>
      </c>
      <c r="E574" s="196">
        <f t="shared" si="53"/>
        <v>0</v>
      </c>
      <c r="F574" s="162" t="str">
        <f t="shared" si="54"/>
        <v>3</v>
      </c>
      <c r="G574" s="162"/>
    </row>
    <row r="575" spans="1:7" ht="12.75">
      <c r="A575" s="176"/>
      <c r="B575" s="101"/>
      <c r="C575" s="152"/>
      <c r="D575" s="152"/>
      <c r="E575" s="153"/>
      <c r="F575" s="162">
        <f t="shared" si="54"/>
      </c>
      <c r="G575" s="162"/>
    </row>
    <row r="576" spans="1:7" ht="12.75" customHeight="1">
      <c r="A576" s="159" t="s">
        <v>260</v>
      </c>
      <c r="B576" s="33" t="s">
        <v>325</v>
      </c>
      <c r="C576" s="168">
        <f aca="true" t="shared" si="62" ref="C576:D578">C577</f>
        <v>250000</v>
      </c>
      <c r="D576" s="168">
        <f t="shared" si="62"/>
        <v>0</v>
      </c>
      <c r="E576" s="153">
        <f t="shared" si="53"/>
        <v>0</v>
      </c>
      <c r="F576" s="162" t="str">
        <f t="shared" si="54"/>
        <v>K</v>
      </c>
      <c r="G576" s="162"/>
    </row>
    <row r="577" spans="1:7" ht="12.75">
      <c r="A577" s="159">
        <v>36</v>
      </c>
      <c r="B577" s="33" t="s">
        <v>350</v>
      </c>
      <c r="C577" s="168">
        <f t="shared" si="62"/>
        <v>250000</v>
      </c>
      <c r="D577" s="168">
        <f t="shared" si="62"/>
        <v>0</v>
      </c>
      <c r="E577" s="153">
        <f t="shared" si="53"/>
        <v>0</v>
      </c>
      <c r="F577" s="162" t="str">
        <f t="shared" si="54"/>
        <v>3</v>
      </c>
      <c r="G577" s="162"/>
    </row>
    <row r="578" spans="1:7" ht="12.75">
      <c r="A578" s="159">
        <v>363</v>
      </c>
      <c r="B578" s="33" t="s">
        <v>280</v>
      </c>
      <c r="C578" s="168">
        <f t="shared" si="62"/>
        <v>250000</v>
      </c>
      <c r="D578" s="168">
        <f t="shared" si="62"/>
        <v>0</v>
      </c>
      <c r="E578" s="153">
        <f t="shared" si="53"/>
        <v>0</v>
      </c>
      <c r="F578" s="162" t="str">
        <f t="shared" si="54"/>
        <v>3</v>
      </c>
      <c r="G578" s="162"/>
    </row>
    <row r="579" spans="1:7" ht="12.75" hidden="1">
      <c r="A579" s="176">
        <v>3632</v>
      </c>
      <c r="B579" s="101" t="s">
        <v>279</v>
      </c>
      <c r="C579" s="202">
        <v>250000</v>
      </c>
      <c r="D579" s="152">
        <v>0</v>
      </c>
      <c r="E579" s="196">
        <f t="shared" si="53"/>
        <v>0</v>
      </c>
      <c r="F579" s="162" t="str">
        <f t="shared" si="54"/>
        <v>3</v>
      </c>
      <c r="G579" s="162"/>
    </row>
    <row r="580" spans="1:7" ht="12.75">
      <c r="A580" s="176"/>
      <c r="B580" s="101"/>
      <c r="C580" s="152"/>
      <c r="D580" s="152"/>
      <c r="E580" s="153"/>
      <c r="F580" s="162">
        <f t="shared" si="54"/>
      </c>
      <c r="G580" s="162"/>
    </row>
    <row r="581" spans="1:7" ht="12.75">
      <c r="A581" s="159" t="s">
        <v>261</v>
      </c>
      <c r="B581" s="33" t="s">
        <v>326</v>
      </c>
      <c r="C581" s="168">
        <f>C582+C585+C588</f>
        <v>8847000</v>
      </c>
      <c r="D581" s="168">
        <f>D582+D585</f>
        <v>412532</v>
      </c>
      <c r="E581" s="153">
        <f t="shared" si="53"/>
        <v>4.6629591952074145</v>
      </c>
      <c r="F581" s="162" t="str">
        <f t="shared" si="54"/>
        <v>K</v>
      </c>
      <c r="G581" s="162"/>
    </row>
    <row r="582" spans="1:7" ht="12.75">
      <c r="A582" s="159">
        <v>36</v>
      </c>
      <c r="B582" s="33" t="s">
        <v>350</v>
      </c>
      <c r="C582" s="168">
        <f>C583</f>
        <v>8216000</v>
      </c>
      <c r="D582" s="168">
        <f>D583</f>
        <v>311281</v>
      </c>
      <c r="E582" s="153">
        <f t="shared" si="53"/>
        <v>3.7887171372930863</v>
      </c>
      <c r="F582" s="162" t="str">
        <f t="shared" si="54"/>
        <v>3</v>
      </c>
      <c r="G582" s="162"/>
    </row>
    <row r="583" spans="1:7" ht="12.75">
      <c r="A583" s="159">
        <v>363</v>
      </c>
      <c r="B583" s="33" t="s">
        <v>280</v>
      </c>
      <c r="C583" s="168">
        <f>C584</f>
        <v>8216000</v>
      </c>
      <c r="D583" s="168">
        <f>D584</f>
        <v>311281</v>
      </c>
      <c r="E583" s="153">
        <f t="shared" si="53"/>
        <v>3.7887171372930863</v>
      </c>
      <c r="F583" s="162" t="str">
        <f t="shared" si="54"/>
        <v>3</v>
      </c>
      <c r="G583" s="162"/>
    </row>
    <row r="584" spans="1:7" ht="12.75">
      <c r="A584" s="176">
        <v>3632</v>
      </c>
      <c r="B584" s="101" t="s">
        <v>279</v>
      </c>
      <c r="C584" s="202">
        <v>8216000</v>
      </c>
      <c r="D584" s="152">
        <v>311281</v>
      </c>
      <c r="E584" s="200">
        <f t="shared" si="53"/>
        <v>3.7887171372930863</v>
      </c>
      <c r="F584" s="162" t="str">
        <f t="shared" si="54"/>
        <v>3</v>
      </c>
      <c r="G584" s="162"/>
    </row>
    <row r="585" spans="1:7" ht="12.75">
      <c r="A585" s="159">
        <v>42</v>
      </c>
      <c r="B585" s="33" t="s">
        <v>336</v>
      </c>
      <c r="C585" s="146">
        <f>C586</f>
        <v>631000</v>
      </c>
      <c r="D585" s="146">
        <f>D586</f>
        <v>101251</v>
      </c>
      <c r="E585" s="153">
        <f t="shared" si="53"/>
        <v>16.046117274167987</v>
      </c>
      <c r="F585" s="162" t="str">
        <f aca="true" t="shared" si="63" ref="F585:F642">LEFT(A585,1)</f>
        <v>4</v>
      </c>
      <c r="G585" s="162"/>
    </row>
    <row r="586" spans="1:7" ht="12.75">
      <c r="A586" s="159">
        <v>421</v>
      </c>
      <c r="B586" s="121" t="s">
        <v>20</v>
      </c>
      <c r="C586" s="146">
        <f>C587</f>
        <v>631000</v>
      </c>
      <c r="D586" s="146">
        <f>D587</f>
        <v>101251</v>
      </c>
      <c r="E586" s="153">
        <f t="shared" si="53"/>
        <v>16.046117274167987</v>
      </c>
      <c r="F586" s="162" t="str">
        <f t="shared" si="63"/>
        <v>4</v>
      </c>
      <c r="G586" s="162"/>
    </row>
    <row r="587" spans="1:7" ht="12.75">
      <c r="A587" s="176">
        <v>4214</v>
      </c>
      <c r="B587" s="101" t="s">
        <v>24</v>
      </c>
      <c r="C587" s="202">
        <v>631000</v>
      </c>
      <c r="D587" s="152">
        <v>101251</v>
      </c>
      <c r="E587" s="200">
        <f t="shared" si="53"/>
        <v>16.046117274167987</v>
      </c>
      <c r="F587" s="162" t="str">
        <f t="shared" si="63"/>
        <v>4</v>
      </c>
      <c r="G587" s="162"/>
    </row>
    <row r="588" spans="1:7" ht="12.75">
      <c r="A588" s="159"/>
      <c r="B588" s="33"/>
      <c r="C588" s="146"/>
      <c r="D588" s="146"/>
      <c r="E588" s="153"/>
      <c r="F588" s="162">
        <f t="shared" si="63"/>
      </c>
      <c r="G588" s="162"/>
    </row>
    <row r="589" spans="1:7" ht="12.75" hidden="1">
      <c r="A589" s="159" t="s">
        <v>357</v>
      </c>
      <c r="B589" s="33" t="s">
        <v>358</v>
      </c>
      <c r="C589" s="146">
        <f>C590</f>
        <v>0</v>
      </c>
      <c r="D589" s="146"/>
      <c r="E589" s="153" t="e">
        <f t="shared" si="53"/>
        <v>#DIV/0!</v>
      </c>
      <c r="F589" s="162" t="str">
        <f t="shared" si="63"/>
        <v>K</v>
      </c>
      <c r="G589" s="162"/>
    </row>
    <row r="590" spans="1:7" ht="12.75" hidden="1">
      <c r="A590" s="159">
        <v>36</v>
      </c>
      <c r="B590" s="33" t="s">
        <v>350</v>
      </c>
      <c r="C590" s="146">
        <f>C591</f>
        <v>0</v>
      </c>
      <c r="D590" s="146"/>
      <c r="E590" s="153" t="e">
        <f t="shared" si="53"/>
        <v>#DIV/0!</v>
      </c>
      <c r="F590" s="162" t="str">
        <f t="shared" si="63"/>
        <v>3</v>
      </c>
      <c r="G590" s="162"/>
    </row>
    <row r="591" spans="1:7" ht="12.75" hidden="1">
      <c r="A591" s="159">
        <v>363</v>
      </c>
      <c r="B591" s="33" t="s">
        <v>280</v>
      </c>
      <c r="C591" s="146">
        <f>C592</f>
        <v>0</v>
      </c>
      <c r="D591" s="146"/>
      <c r="E591" s="153" t="e">
        <f t="shared" si="53"/>
        <v>#DIV/0!</v>
      </c>
      <c r="F591" s="162" t="str">
        <f t="shared" si="63"/>
        <v>3</v>
      </c>
      <c r="G591" s="162"/>
    </row>
    <row r="592" spans="1:7" ht="12.75" hidden="1">
      <c r="A592" s="176">
        <v>3632</v>
      </c>
      <c r="B592" s="101" t="s">
        <v>279</v>
      </c>
      <c r="C592" s="152">
        <v>0</v>
      </c>
      <c r="D592" s="152"/>
      <c r="E592" s="153" t="e">
        <f t="shared" si="53"/>
        <v>#DIV/0!</v>
      </c>
      <c r="F592" s="162" t="str">
        <f t="shared" si="63"/>
        <v>3</v>
      </c>
      <c r="G592" s="162"/>
    </row>
    <row r="593" spans="1:7" ht="12.75" hidden="1">
      <c r="A593" s="176"/>
      <c r="B593" s="101"/>
      <c r="C593" s="152"/>
      <c r="D593" s="152"/>
      <c r="E593" s="153" t="e">
        <f t="shared" si="53"/>
        <v>#DIV/0!</v>
      </c>
      <c r="F593" s="162">
        <f t="shared" si="63"/>
      </c>
      <c r="G593" s="162"/>
    </row>
    <row r="594" spans="1:7" ht="12.75" hidden="1">
      <c r="A594" s="159" t="s">
        <v>359</v>
      </c>
      <c r="B594" s="33" t="s">
        <v>360</v>
      </c>
      <c r="C594" s="146">
        <f>C595</f>
        <v>0</v>
      </c>
      <c r="D594" s="146"/>
      <c r="E594" s="153" t="e">
        <f t="shared" si="53"/>
        <v>#DIV/0!</v>
      </c>
      <c r="F594" s="162" t="str">
        <f t="shared" si="63"/>
        <v>K</v>
      </c>
      <c r="G594" s="162"/>
    </row>
    <row r="595" spans="1:7" ht="12.75" hidden="1">
      <c r="A595" s="159">
        <v>36</v>
      </c>
      <c r="B595" s="33" t="s">
        <v>350</v>
      </c>
      <c r="C595" s="146">
        <f>C596</f>
        <v>0</v>
      </c>
      <c r="D595" s="146"/>
      <c r="E595" s="153" t="e">
        <f t="shared" si="53"/>
        <v>#DIV/0!</v>
      </c>
      <c r="F595" s="162" t="str">
        <f t="shared" si="63"/>
        <v>3</v>
      </c>
      <c r="G595" s="162"/>
    </row>
    <row r="596" spans="1:7" ht="12.75" hidden="1">
      <c r="A596" s="159">
        <v>363</v>
      </c>
      <c r="B596" s="33" t="s">
        <v>280</v>
      </c>
      <c r="C596" s="146">
        <f>C597</f>
        <v>0</v>
      </c>
      <c r="D596" s="146"/>
      <c r="E596" s="153" t="e">
        <f t="shared" si="53"/>
        <v>#DIV/0!</v>
      </c>
      <c r="F596" s="162" t="str">
        <f t="shared" si="63"/>
        <v>3</v>
      </c>
      <c r="G596" s="162"/>
    </row>
    <row r="597" spans="1:7" ht="12.75" hidden="1">
      <c r="A597" s="176">
        <v>3632</v>
      </c>
      <c r="B597" s="101" t="s">
        <v>279</v>
      </c>
      <c r="C597" s="152">
        <v>0</v>
      </c>
      <c r="D597" s="152"/>
      <c r="E597" s="153" t="e">
        <f t="shared" si="53"/>
        <v>#DIV/0!</v>
      </c>
      <c r="F597" s="162" t="str">
        <f t="shared" si="63"/>
        <v>3</v>
      </c>
      <c r="G597" s="162"/>
    </row>
    <row r="598" spans="1:7" ht="12.75" hidden="1">
      <c r="A598" s="176"/>
      <c r="B598" s="101"/>
      <c r="C598" s="152"/>
      <c r="D598" s="152"/>
      <c r="E598" s="153" t="e">
        <f t="shared" si="53"/>
        <v>#DIV/0!</v>
      </c>
      <c r="F598" s="162">
        <f t="shared" si="63"/>
      </c>
      <c r="G598" s="162"/>
    </row>
    <row r="599" spans="1:7" ht="12.75" hidden="1">
      <c r="A599" s="159" t="s">
        <v>361</v>
      </c>
      <c r="B599" s="33" t="s">
        <v>362</v>
      </c>
      <c r="C599" s="146">
        <f>C600</f>
        <v>0</v>
      </c>
      <c r="D599" s="146"/>
      <c r="E599" s="153" t="e">
        <f t="shared" si="53"/>
        <v>#DIV/0!</v>
      </c>
      <c r="F599" s="162" t="str">
        <f t="shared" si="63"/>
        <v>K</v>
      </c>
      <c r="G599" s="162"/>
    </row>
    <row r="600" spans="1:7" ht="12.75" hidden="1">
      <c r="A600" s="159">
        <v>36</v>
      </c>
      <c r="B600" s="33" t="s">
        <v>183</v>
      </c>
      <c r="C600" s="146">
        <f>C601</f>
        <v>0</v>
      </c>
      <c r="D600" s="146"/>
      <c r="E600" s="153" t="e">
        <f aca="true" t="shared" si="64" ref="E600:E663">D600/C600*100</f>
        <v>#DIV/0!</v>
      </c>
      <c r="F600" s="162" t="str">
        <f t="shared" si="63"/>
        <v>3</v>
      </c>
      <c r="G600" s="162"/>
    </row>
    <row r="601" spans="1:7" ht="12.75" hidden="1">
      <c r="A601" s="159">
        <v>363</v>
      </c>
      <c r="B601" s="33" t="s">
        <v>280</v>
      </c>
      <c r="C601" s="146">
        <f>C602</f>
        <v>0</v>
      </c>
      <c r="D601" s="146"/>
      <c r="E601" s="153" t="e">
        <f t="shared" si="64"/>
        <v>#DIV/0!</v>
      </c>
      <c r="F601" s="162" t="str">
        <f t="shared" si="63"/>
        <v>3</v>
      </c>
      <c r="G601" s="162"/>
    </row>
    <row r="602" spans="1:7" ht="12.75" hidden="1">
      <c r="A602" s="176">
        <v>3632</v>
      </c>
      <c r="B602" s="101" t="s">
        <v>279</v>
      </c>
      <c r="C602" s="152">
        <v>0</v>
      </c>
      <c r="D602" s="152"/>
      <c r="E602" s="153" t="e">
        <f t="shared" si="64"/>
        <v>#DIV/0!</v>
      </c>
      <c r="F602" s="162" t="str">
        <f t="shared" si="63"/>
        <v>3</v>
      </c>
      <c r="G602" s="162"/>
    </row>
    <row r="603" spans="1:7" ht="12.75" hidden="1">
      <c r="A603" s="176"/>
      <c r="B603" s="101"/>
      <c r="C603" s="152"/>
      <c r="D603" s="152"/>
      <c r="E603" s="153" t="e">
        <f t="shared" si="64"/>
        <v>#DIV/0!</v>
      </c>
      <c r="F603" s="162">
        <f t="shared" si="63"/>
      </c>
      <c r="G603" s="162"/>
    </row>
    <row r="604" spans="1:7" ht="12.75">
      <c r="A604" s="159" t="s">
        <v>158</v>
      </c>
      <c r="B604" s="121" t="s">
        <v>159</v>
      </c>
      <c r="C604" s="168">
        <f>C605</f>
        <v>335910000</v>
      </c>
      <c r="D604" s="168">
        <f>D606</f>
        <v>149965930</v>
      </c>
      <c r="E604" s="153">
        <f t="shared" si="64"/>
        <v>44.644675657170076</v>
      </c>
      <c r="F604" s="162" t="str">
        <f t="shared" si="63"/>
        <v>K</v>
      </c>
      <c r="G604" s="162"/>
    </row>
    <row r="605" spans="1:7" ht="12.75" hidden="1">
      <c r="A605" s="159">
        <v>4</v>
      </c>
      <c r="B605" s="121" t="s">
        <v>89</v>
      </c>
      <c r="C605" s="168">
        <f>C606</f>
        <v>335910000</v>
      </c>
      <c r="D605" s="168"/>
      <c r="E605" s="153">
        <f t="shared" si="64"/>
        <v>0</v>
      </c>
      <c r="F605" s="162" t="str">
        <f t="shared" si="63"/>
        <v>4</v>
      </c>
      <c r="G605" s="162"/>
    </row>
    <row r="606" spans="1:7" ht="12.75">
      <c r="A606" s="159">
        <v>42</v>
      </c>
      <c r="B606" s="121" t="s">
        <v>186</v>
      </c>
      <c r="C606" s="168">
        <f>C607</f>
        <v>335910000</v>
      </c>
      <c r="D606" s="168">
        <f>D607</f>
        <v>149965930</v>
      </c>
      <c r="E606" s="153">
        <f t="shared" si="64"/>
        <v>44.644675657170076</v>
      </c>
      <c r="F606" s="162" t="str">
        <f t="shared" si="63"/>
        <v>4</v>
      </c>
      <c r="G606" s="162"/>
    </row>
    <row r="607" spans="1:7" ht="12.75">
      <c r="A607" s="159">
        <v>421</v>
      </c>
      <c r="B607" s="121" t="s">
        <v>20</v>
      </c>
      <c r="C607" s="168">
        <f>C608</f>
        <v>335910000</v>
      </c>
      <c r="D607" s="168">
        <f>D608</f>
        <v>149965930</v>
      </c>
      <c r="E607" s="153">
        <f t="shared" si="64"/>
        <v>44.644675657170076</v>
      </c>
      <c r="F607" s="162" t="str">
        <f t="shared" si="63"/>
        <v>4</v>
      </c>
      <c r="G607" s="162"/>
    </row>
    <row r="608" spans="1:7" ht="12.75">
      <c r="A608" s="176">
        <v>4214</v>
      </c>
      <c r="B608" s="97" t="s">
        <v>24</v>
      </c>
      <c r="C608" s="202">
        <v>335910000</v>
      </c>
      <c r="D608" s="152">
        <v>149965930</v>
      </c>
      <c r="E608" s="200">
        <f>D608/C608*100</f>
        <v>44.644675657170076</v>
      </c>
      <c r="F608" s="162" t="str">
        <f t="shared" si="63"/>
        <v>4</v>
      </c>
      <c r="G608" s="162"/>
    </row>
    <row r="609" spans="1:7" ht="12.75">
      <c r="A609" s="176"/>
      <c r="B609" s="121"/>
      <c r="C609" s="152"/>
      <c r="D609" s="152"/>
      <c r="E609" s="153"/>
      <c r="F609" s="162">
        <f t="shared" si="63"/>
      </c>
      <c r="G609" s="162"/>
    </row>
    <row r="610" spans="1:7" ht="12.75">
      <c r="A610" s="159" t="s">
        <v>262</v>
      </c>
      <c r="B610" s="121" t="s">
        <v>328</v>
      </c>
      <c r="C610" s="171">
        <f aca="true" t="shared" si="65" ref="C610:D612">C611</f>
        <v>48780000</v>
      </c>
      <c r="D610" s="171">
        <f t="shared" si="65"/>
        <v>5069631</v>
      </c>
      <c r="E610" s="153">
        <f t="shared" si="64"/>
        <v>10.392847478474785</v>
      </c>
      <c r="F610" s="162" t="str">
        <f t="shared" si="63"/>
        <v>K</v>
      </c>
      <c r="G610" s="162"/>
    </row>
    <row r="611" spans="1:7" ht="12.75">
      <c r="A611" s="159">
        <v>38</v>
      </c>
      <c r="B611" s="121" t="s">
        <v>85</v>
      </c>
      <c r="C611" s="171">
        <f t="shared" si="65"/>
        <v>48780000</v>
      </c>
      <c r="D611" s="171">
        <f t="shared" si="65"/>
        <v>5069631</v>
      </c>
      <c r="E611" s="153">
        <f t="shared" si="64"/>
        <v>10.392847478474785</v>
      </c>
      <c r="F611" s="162" t="str">
        <f t="shared" si="63"/>
        <v>3</v>
      </c>
      <c r="G611" s="162"/>
    </row>
    <row r="612" spans="1:7" ht="12.75">
      <c r="A612" s="159">
        <v>386</v>
      </c>
      <c r="B612" s="121" t="s">
        <v>185</v>
      </c>
      <c r="C612" s="171">
        <f t="shared" si="65"/>
        <v>48780000</v>
      </c>
      <c r="D612" s="171">
        <f t="shared" si="65"/>
        <v>5069631</v>
      </c>
      <c r="E612" s="153">
        <f t="shared" si="64"/>
        <v>10.392847478474785</v>
      </c>
      <c r="F612" s="162" t="str">
        <f t="shared" si="63"/>
        <v>3</v>
      </c>
      <c r="G612" s="162"/>
    </row>
    <row r="613" spans="1:7" ht="12.75">
      <c r="A613" s="176">
        <v>3862</v>
      </c>
      <c r="B613" s="101" t="s">
        <v>129</v>
      </c>
      <c r="C613" s="202">
        <v>48780000</v>
      </c>
      <c r="D613" s="152">
        <v>5069631</v>
      </c>
      <c r="E613" s="200">
        <f t="shared" si="64"/>
        <v>10.392847478474785</v>
      </c>
      <c r="F613" s="162" t="str">
        <f t="shared" si="63"/>
        <v>3</v>
      </c>
      <c r="G613" s="162"/>
    </row>
    <row r="614" spans="1:7" ht="12.75">
      <c r="A614" s="176"/>
      <c r="B614" s="101"/>
      <c r="C614" s="152"/>
      <c r="D614" s="152"/>
      <c r="E614" s="153"/>
      <c r="F614" s="162">
        <f t="shared" si="63"/>
      </c>
      <c r="G614" s="162"/>
    </row>
    <row r="615" spans="1:7" ht="12.75">
      <c r="A615" s="159" t="s">
        <v>296</v>
      </c>
      <c r="B615" s="121" t="s">
        <v>329</v>
      </c>
      <c r="C615" s="171">
        <f aca="true" t="shared" si="66" ref="C615:D617">C616</f>
        <v>23373000</v>
      </c>
      <c r="D615" s="171">
        <f t="shared" si="66"/>
        <v>1673494</v>
      </c>
      <c r="E615" s="153">
        <f t="shared" si="64"/>
        <v>7.159945235956018</v>
      </c>
      <c r="F615" s="162" t="str">
        <f t="shared" si="63"/>
        <v>K</v>
      </c>
      <c r="G615" s="162"/>
    </row>
    <row r="616" spans="1:7" ht="12.75">
      <c r="A616" s="159">
        <v>38</v>
      </c>
      <c r="B616" s="121" t="s">
        <v>85</v>
      </c>
      <c r="C616" s="171">
        <f t="shared" si="66"/>
        <v>23373000</v>
      </c>
      <c r="D616" s="171">
        <f t="shared" si="66"/>
        <v>1673494</v>
      </c>
      <c r="E616" s="153">
        <f t="shared" si="64"/>
        <v>7.159945235956018</v>
      </c>
      <c r="F616" s="162" t="str">
        <f t="shared" si="63"/>
        <v>3</v>
      </c>
      <c r="G616" s="162"/>
    </row>
    <row r="617" spans="1:7" ht="12.75">
      <c r="A617" s="159">
        <v>386</v>
      </c>
      <c r="B617" s="121" t="s">
        <v>185</v>
      </c>
      <c r="C617" s="171">
        <f t="shared" si="66"/>
        <v>23373000</v>
      </c>
      <c r="D617" s="171">
        <f t="shared" si="66"/>
        <v>1673494</v>
      </c>
      <c r="E617" s="153">
        <f t="shared" si="64"/>
        <v>7.159945235956018</v>
      </c>
      <c r="F617" s="162" t="str">
        <f t="shared" si="63"/>
        <v>3</v>
      </c>
      <c r="G617" s="162"/>
    </row>
    <row r="618" spans="1:7" ht="12.75">
      <c r="A618" s="176">
        <v>3862</v>
      </c>
      <c r="B618" s="101" t="s">
        <v>129</v>
      </c>
      <c r="C618" s="202">
        <v>23373000</v>
      </c>
      <c r="D618" s="152">
        <v>1673494</v>
      </c>
      <c r="E618" s="200">
        <f t="shared" si="64"/>
        <v>7.159945235956018</v>
      </c>
      <c r="F618" s="162" t="str">
        <f t="shared" si="63"/>
        <v>3</v>
      </c>
      <c r="G618" s="162"/>
    </row>
    <row r="619" spans="1:7" ht="12.75">
      <c r="A619" s="176"/>
      <c r="B619" s="101"/>
      <c r="C619" s="152"/>
      <c r="D619" s="152"/>
      <c r="E619" s="153"/>
      <c r="F619" s="162">
        <f t="shared" si="63"/>
      </c>
      <c r="G619" s="162"/>
    </row>
    <row r="620" spans="1:7" ht="12.75">
      <c r="A620" s="159" t="s">
        <v>297</v>
      </c>
      <c r="B620" s="121" t="s">
        <v>330</v>
      </c>
      <c r="C620" s="171">
        <f aca="true" t="shared" si="67" ref="C620:D622">C621</f>
        <v>45885000</v>
      </c>
      <c r="D620" s="171">
        <f t="shared" si="67"/>
        <v>4327523</v>
      </c>
      <c r="E620" s="153">
        <f t="shared" si="64"/>
        <v>9.431236787621227</v>
      </c>
      <c r="F620" s="162" t="str">
        <f t="shared" si="63"/>
        <v>K</v>
      </c>
      <c r="G620" s="162"/>
    </row>
    <row r="621" spans="1:7" ht="12.75">
      <c r="A621" s="159">
        <v>38</v>
      </c>
      <c r="B621" s="121" t="s">
        <v>85</v>
      </c>
      <c r="C621" s="171">
        <f t="shared" si="67"/>
        <v>45885000</v>
      </c>
      <c r="D621" s="171">
        <f t="shared" si="67"/>
        <v>4327523</v>
      </c>
      <c r="E621" s="153">
        <f t="shared" si="64"/>
        <v>9.431236787621227</v>
      </c>
      <c r="F621" s="162" t="str">
        <f t="shared" si="63"/>
        <v>3</v>
      </c>
      <c r="G621" s="162"/>
    </row>
    <row r="622" spans="1:7" ht="12.75">
      <c r="A622" s="159">
        <v>386</v>
      </c>
      <c r="B622" s="121" t="s">
        <v>185</v>
      </c>
      <c r="C622" s="171">
        <f t="shared" si="67"/>
        <v>45885000</v>
      </c>
      <c r="D622" s="171">
        <f t="shared" si="67"/>
        <v>4327523</v>
      </c>
      <c r="E622" s="153">
        <f t="shared" si="64"/>
        <v>9.431236787621227</v>
      </c>
      <c r="F622" s="162" t="str">
        <f t="shared" si="63"/>
        <v>3</v>
      </c>
      <c r="G622" s="162"/>
    </row>
    <row r="623" spans="1:7" ht="12.75">
      <c r="A623" s="176">
        <v>3862</v>
      </c>
      <c r="B623" s="101" t="s">
        <v>129</v>
      </c>
      <c r="C623" s="202">
        <v>45885000</v>
      </c>
      <c r="D623" s="152">
        <v>4327523</v>
      </c>
      <c r="E623" s="200">
        <f t="shared" si="64"/>
        <v>9.431236787621227</v>
      </c>
      <c r="F623" s="162" t="str">
        <f t="shared" si="63"/>
        <v>3</v>
      </c>
      <c r="G623" s="162"/>
    </row>
    <row r="624" spans="1:7" ht="12.75">
      <c r="A624" s="176"/>
      <c r="B624" s="101"/>
      <c r="C624" s="152"/>
      <c r="D624" s="152"/>
      <c r="E624" s="153"/>
      <c r="F624" s="162">
        <f t="shared" si="63"/>
      </c>
      <c r="G624" s="162"/>
    </row>
    <row r="625" spans="1:7" ht="12.75">
      <c r="A625" s="159" t="s">
        <v>298</v>
      </c>
      <c r="B625" s="121" t="s">
        <v>331</v>
      </c>
      <c r="C625" s="171">
        <f aca="true" t="shared" si="68" ref="C625:D627">C626</f>
        <v>100000</v>
      </c>
      <c r="D625" s="171">
        <f t="shared" si="68"/>
        <v>0</v>
      </c>
      <c r="E625" s="153">
        <f t="shared" si="64"/>
        <v>0</v>
      </c>
      <c r="F625" s="162" t="str">
        <f t="shared" si="63"/>
        <v>K</v>
      </c>
      <c r="G625" s="162"/>
    </row>
    <row r="626" spans="1:7" ht="12.75">
      <c r="A626" s="159">
        <v>38</v>
      </c>
      <c r="B626" s="121" t="s">
        <v>85</v>
      </c>
      <c r="C626" s="171">
        <f t="shared" si="68"/>
        <v>100000</v>
      </c>
      <c r="D626" s="171">
        <f t="shared" si="68"/>
        <v>0</v>
      </c>
      <c r="E626" s="153">
        <f t="shared" si="64"/>
        <v>0</v>
      </c>
      <c r="F626" s="162" t="str">
        <f t="shared" si="63"/>
        <v>3</v>
      </c>
      <c r="G626" s="162"/>
    </row>
    <row r="627" spans="1:7" ht="12.75">
      <c r="A627" s="159">
        <v>386</v>
      </c>
      <c r="B627" s="121" t="s">
        <v>185</v>
      </c>
      <c r="C627" s="171">
        <f t="shared" si="68"/>
        <v>100000</v>
      </c>
      <c r="D627" s="171">
        <f t="shared" si="68"/>
        <v>0</v>
      </c>
      <c r="E627" s="153">
        <f t="shared" si="64"/>
        <v>0</v>
      </c>
      <c r="F627" s="162" t="str">
        <f t="shared" si="63"/>
        <v>3</v>
      </c>
      <c r="G627" s="162"/>
    </row>
    <row r="628" spans="1:7" ht="12.75" hidden="1">
      <c r="A628" s="176">
        <v>3862</v>
      </c>
      <c r="B628" s="101" t="s">
        <v>129</v>
      </c>
      <c r="C628" s="202">
        <v>100000</v>
      </c>
      <c r="D628" s="152">
        <v>0</v>
      </c>
      <c r="E628" s="196">
        <f t="shared" si="64"/>
        <v>0</v>
      </c>
      <c r="F628" s="162" t="str">
        <f t="shared" si="63"/>
        <v>3</v>
      </c>
      <c r="G628" s="162"/>
    </row>
    <row r="629" spans="1:7" ht="12.75">
      <c r="A629" s="176"/>
      <c r="B629" s="101"/>
      <c r="C629" s="152"/>
      <c r="D629" s="152"/>
      <c r="E629" s="153"/>
      <c r="F629" s="162">
        <f t="shared" si="63"/>
      </c>
      <c r="G629" s="162"/>
    </row>
    <row r="630" spans="1:7" ht="23.25" customHeight="1">
      <c r="A630" s="159" t="s">
        <v>342</v>
      </c>
      <c r="B630" s="33" t="s">
        <v>332</v>
      </c>
      <c r="C630" s="171">
        <f aca="true" t="shared" si="69" ref="C630:D632">C631</f>
        <v>4000000</v>
      </c>
      <c r="D630" s="171">
        <f t="shared" si="69"/>
        <v>491626</v>
      </c>
      <c r="E630" s="153">
        <f t="shared" si="64"/>
        <v>12.29065</v>
      </c>
      <c r="F630" s="162" t="str">
        <f t="shared" si="63"/>
        <v>K</v>
      </c>
      <c r="G630" s="162"/>
    </row>
    <row r="631" spans="1:7" ht="12.75">
      <c r="A631" s="159">
        <v>38</v>
      </c>
      <c r="B631" s="121" t="s">
        <v>85</v>
      </c>
      <c r="C631" s="171">
        <f t="shared" si="69"/>
        <v>4000000</v>
      </c>
      <c r="D631" s="171">
        <f t="shared" si="69"/>
        <v>491626</v>
      </c>
      <c r="E631" s="153">
        <f t="shared" si="64"/>
        <v>12.29065</v>
      </c>
      <c r="F631" s="162" t="str">
        <f t="shared" si="63"/>
        <v>3</v>
      </c>
      <c r="G631" s="162"/>
    </row>
    <row r="632" spans="1:7" ht="12.75">
      <c r="A632" s="159">
        <v>386</v>
      </c>
      <c r="B632" s="121" t="s">
        <v>88</v>
      </c>
      <c r="C632" s="171">
        <f t="shared" si="69"/>
        <v>4000000</v>
      </c>
      <c r="D632" s="171">
        <f t="shared" si="69"/>
        <v>491626</v>
      </c>
      <c r="E632" s="153">
        <f t="shared" si="64"/>
        <v>12.29065</v>
      </c>
      <c r="F632" s="162" t="str">
        <f t="shared" si="63"/>
        <v>3</v>
      </c>
      <c r="G632" s="162"/>
    </row>
    <row r="633" spans="1:7" ht="12.75">
      <c r="A633" s="176">
        <v>3862</v>
      </c>
      <c r="B633" s="101" t="s">
        <v>129</v>
      </c>
      <c r="C633" s="202">
        <v>4000000</v>
      </c>
      <c r="D633" s="152">
        <v>491626</v>
      </c>
      <c r="E633" s="200">
        <f t="shared" si="64"/>
        <v>12.29065</v>
      </c>
      <c r="F633" s="162" t="str">
        <f t="shared" si="63"/>
        <v>3</v>
      </c>
      <c r="G633" s="162"/>
    </row>
    <row r="634" spans="1:7" ht="12.75">
      <c r="A634" s="176"/>
      <c r="B634" s="101"/>
      <c r="C634" s="152"/>
      <c r="D634" s="152"/>
      <c r="E634" s="153"/>
      <c r="F634" s="162">
        <f t="shared" si="63"/>
      </c>
      <c r="G634" s="162"/>
    </row>
    <row r="635" spans="1:7" ht="12.75" hidden="1">
      <c r="A635" s="159" t="s">
        <v>355</v>
      </c>
      <c r="B635" s="33" t="s">
        <v>369</v>
      </c>
      <c r="C635" s="171">
        <f>C636</f>
        <v>0</v>
      </c>
      <c r="D635" s="171"/>
      <c r="E635" s="153" t="e">
        <f t="shared" si="64"/>
        <v>#DIV/0!</v>
      </c>
      <c r="F635" s="162" t="str">
        <f t="shared" si="63"/>
        <v>K</v>
      </c>
      <c r="G635" s="162"/>
    </row>
    <row r="636" spans="1:7" ht="12.75" hidden="1">
      <c r="A636" s="159">
        <v>38</v>
      </c>
      <c r="B636" s="121" t="s">
        <v>85</v>
      </c>
      <c r="C636" s="171">
        <f>C637</f>
        <v>0</v>
      </c>
      <c r="D636" s="171"/>
      <c r="E636" s="153" t="e">
        <f t="shared" si="64"/>
        <v>#DIV/0!</v>
      </c>
      <c r="F636" s="162" t="str">
        <f t="shared" si="63"/>
        <v>3</v>
      </c>
      <c r="G636" s="162"/>
    </row>
    <row r="637" spans="1:7" ht="12.75" hidden="1">
      <c r="A637" s="159">
        <v>386</v>
      </c>
      <c r="B637" s="121" t="s">
        <v>88</v>
      </c>
      <c r="C637" s="171">
        <f>C638</f>
        <v>0</v>
      </c>
      <c r="D637" s="171"/>
      <c r="E637" s="153" t="e">
        <f t="shared" si="64"/>
        <v>#DIV/0!</v>
      </c>
      <c r="F637" s="162" t="str">
        <f t="shared" si="63"/>
        <v>3</v>
      </c>
      <c r="G637" s="162"/>
    </row>
    <row r="638" spans="1:7" ht="12.75" hidden="1">
      <c r="A638" s="176">
        <v>3862</v>
      </c>
      <c r="B638" s="101" t="s">
        <v>356</v>
      </c>
      <c r="C638" s="152">
        <v>0</v>
      </c>
      <c r="D638" s="152"/>
      <c r="E638" s="153" t="e">
        <f t="shared" si="64"/>
        <v>#DIV/0!</v>
      </c>
      <c r="F638" s="162" t="str">
        <f t="shared" si="63"/>
        <v>3</v>
      </c>
      <c r="G638" s="162"/>
    </row>
    <row r="639" spans="1:7" ht="12.75" hidden="1">
      <c r="A639" s="176"/>
      <c r="B639" s="101"/>
      <c r="C639" s="152"/>
      <c r="D639" s="152"/>
      <c r="E639" s="153" t="e">
        <f t="shared" si="64"/>
        <v>#DIV/0!</v>
      </c>
      <c r="F639" s="162">
        <f t="shared" si="63"/>
      </c>
      <c r="G639" s="162"/>
    </row>
    <row r="640" spans="1:7" ht="12.75">
      <c r="A640" s="159" t="s">
        <v>363</v>
      </c>
      <c r="B640" s="33" t="s">
        <v>375</v>
      </c>
      <c r="C640" s="171">
        <f aca="true" t="shared" si="70" ref="C640:D642">C641</f>
        <v>30000000</v>
      </c>
      <c r="D640" s="171">
        <f t="shared" si="70"/>
        <v>67869</v>
      </c>
      <c r="E640" s="153">
        <f t="shared" si="64"/>
        <v>0.22623000000000001</v>
      </c>
      <c r="F640" s="162" t="str">
        <f t="shared" si="63"/>
        <v>K</v>
      </c>
      <c r="G640" s="162"/>
    </row>
    <row r="641" spans="1:7" ht="12.75">
      <c r="A641" s="159">
        <v>38</v>
      </c>
      <c r="B641" s="121" t="s">
        <v>85</v>
      </c>
      <c r="C641" s="171">
        <f t="shared" si="70"/>
        <v>30000000</v>
      </c>
      <c r="D641" s="171">
        <f t="shared" si="70"/>
        <v>67869</v>
      </c>
      <c r="E641" s="153">
        <f t="shared" si="64"/>
        <v>0.22623000000000001</v>
      </c>
      <c r="F641" s="162" t="str">
        <f t="shared" si="63"/>
        <v>3</v>
      </c>
      <c r="G641" s="162"/>
    </row>
    <row r="642" spans="1:7" ht="12.75">
      <c r="A642" s="159">
        <v>386</v>
      </c>
      <c r="B642" s="121" t="s">
        <v>88</v>
      </c>
      <c r="C642" s="171">
        <f t="shared" si="70"/>
        <v>30000000</v>
      </c>
      <c r="D642" s="171">
        <f t="shared" si="70"/>
        <v>67869</v>
      </c>
      <c r="E642" s="153">
        <f t="shared" si="64"/>
        <v>0.22623000000000001</v>
      </c>
      <c r="F642" s="162" t="str">
        <f t="shared" si="63"/>
        <v>3</v>
      </c>
      <c r="G642" s="162"/>
    </row>
    <row r="643" spans="1:7" ht="12.75">
      <c r="A643" s="176">
        <v>3862</v>
      </c>
      <c r="B643" s="101" t="s">
        <v>129</v>
      </c>
      <c r="C643" s="202">
        <v>30000000</v>
      </c>
      <c r="D643" s="152">
        <v>67869</v>
      </c>
      <c r="E643" s="200">
        <f t="shared" si="64"/>
        <v>0.22623000000000001</v>
      </c>
      <c r="F643" s="162" t="str">
        <f aca="true" t="shared" si="71" ref="F643:F670">LEFT(A643,1)</f>
        <v>3</v>
      </c>
      <c r="G643" s="162"/>
    </row>
    <row r="644" spans="1:7" ht="12.75">
      <c r="A644" s="176"/>
      <c r="B644" s="101"/>
      <c r="C644" s="152"/>
      <c r="D644" s="152"/>
      <c r="E644" s="153"/>
      <c r="F644" s="162">
        <f t="shared" si="71"/>
      </c>
      <c r="G644" s="162"/>
    </row>
    <row r="645" spans="1:7" ht="12.75" hidden="1">
      <c r="A645" s="159" t="s">
        <v>364</v>
      </c>
      <c r="B645" s="33" t="s">
        <v>370</v>
      </c>
      <c r="C645" s="171">
        <f>C646</f>
        <v>0</v>
      </c>
      <c r="D645" s="171"/>
      <c r="E645" s="153" t="e">
        <f t="shared" si="64"/>
        <v>#DIV/0!</v>
      </c>
      <c r="F645" s="162" t="str">
        <f t="shared" si="71"/>
        <v>K</v>
      </c>
      <c r="G645" s="162"/>
    </row>
    <row r="646" spans="1:7" ht="12.75" hidden="1">
      <c r="A646" s="159">
        <v>38</v>
      </c>
      <c r="B646" s="121" t="s">
        <v>85</v>
      </c>
      <c r="C646" s="171">
        <f>C647</f>
        <v>0</v>
      </c>
      <c r="D646" s="171"/>
      <c r="E646" s="153" t="e">
        <f t="shared" si="64"/>
        <v>#DIV/0!</v>
      </c>
      <c r="F646" s="162" t="str">
        <f t="shared" si="71"/>
        <v>3</v>
      </c>
      <c r="G646" s="162"/>
    </row>
    <row r="647" spans="1:7" ht="12.75" hidden="1">
      <c r="A647" s="159">
        <v>386</v>
      </c>
      <c r="B647" s="121" t="s">
        <v>88</v>
      </c>
      <c r="C647" s="171">
        <f>C648</f>
        <v>0</v>
      </c>
      <c r="D647" s="171"/>
      <c r="E647" s="153" t="e">
        <f t="shared" si="64"/>
        <v>#DIV/0!</v>
      </c>
      <c r="F647" s="162" t="str">
        <f t="shared" si="71"/>
        <v>3</v>
      </c>
      <c r="G647" s="162"/>
    </row>
    <row r="648" spans="1:7" ht="12.75" hidden="1">
      <c r="A648" s="176">
        <v>3862</v>
      </c>
      <c r="B648" s="101" t="s">
        <v>129</v>
      </c>
      <c r="C648" s="152">
        <v>0</v>
      </c>
      <c r="D648" s="152"/>
      <c r="E648" s="153" t="e">
        <f t="shared" si="64"/>
        <v>#DIV/0!</v>
      </c>
      <c r="F648" s="162" t="str">
        <f t="shared" si="71"/>
        <v>3</v>
      </c>
      <c r="G648" s="162"/>
    </row>
    <row r="649" spans="1:7" ht="12.75" hidden="1">
      <c r="A649" s="176"/>
      <c r="B649" s="101"/>
      <c r="C649" s="152"/>
      <c r="D649" s="152"/>
      <c r="E649" s="153" t="e">
        <f t="shared" si="64"/>
        <v>#DIV/0!</v>
      </c>
      <c r="F649" s="162">
        <f t="shared" si="71"/>
      </c>
      <c r="G649" s="162"/>
    </row>
    <row r="650" spans="1:7" ht="12.75" hidden="1">
      <c r="A650" s="159" t="s">
        <v>365</v>
      </c>
      <c r="B650" s="121" t="s">
        <v>366</v>
      </c>
      <c r="C650" s="171">
        <f>C651</f>
        <v>0</v>
      </c>
      <c r="D650" s="171"/>
      <c r="E650" s="153" t="e">
        <f t="shared" si="64"/>
        <v>#DIV/0!</v>
      </c>
      <c r="F650" s="162" t="str">
        <f t="shared" si="71"/>
        <v>K</v>
      </c>
      <c r="G650" s="162"/>
    </row>
    <row r="651" spans="1:7" ht="12.75" hidden="1">
      <c r="A651" s="159">
        <v>38</v>
      </c>
      <c r="B651" s="121" t="s">
        <v>85</v>
      </c>
      <c r="C651" s="171">
        <f>C652</f>
        <v>0</v>
      </c>
      <c r="D651" s="171"/>
      <c r="E651" s="153" t="e">
        <f t="shared" si="64"/>
        <v>#DIV/0!</v>
      </c>
      <c r="F651" s="162" t="str">
        <f t="shared" si="71"/>
        <v>3</v>
      </c>
      <c r="G651" s="162"/>
    </row>
    <row r="652" spans="1:7" ht="12.75" hidden="1">
      <c r="A652" s="159">
        <v>386</v>
      </c>
      <c r="B652" s="121" t="s">
        <v>88</v>
      </c>
      <c r="C652" s="171">
        <f>C653</f>
        <v>0</v>
      </c>
      <c r="D652" s="171"/>
      <c r="E652" s="153" t="e">
        <f t="shared" si="64"/>
        <v>#DIV/0!</v>
      </c>
      <c r="F652" s="162" t="str">
        <f t="shared" si="71"/>
        <v>3</v>
      </c>
      <c r="G652" s="162"/>
    </row>
    <row r="653" spans="1:7" ht="12.75" hidden="1">
      <c r="A653" s="176">
        <v>3862</v>
      </c>
      <c r="B653" s="101" t="s">
        <v>129</v>
      </c>
      <c r="C653" s="152">
        <v>0</v>
      </c>
      <c r="D653" s="152"/>
      <c r="E653" s="153" t="e">
        <f t="shared" si="64"/>
        <v>#DIV/0!</v>
      </c>
      <c r="F653" s="162" t="str">
        <f t="shared" si="71"/>
        <v>3</v>
      </c>
      <c r="G653" s="162"/>
    </row>
    <row r="654" spans="1:7" ht="12.75" hidden="1">
      <c r="A654" s="176"/>
      <c r="B654" s="101"/>
      <c r="C654" s="152"/>
      <c r="D654" s="152"/>
      <c r="E654" s="153" t="e">
        <f t="shared" si="64"/>
        <v>#DIV/0!</v>
      </c>
      <c r="F654" s="162">
        <f t="shared" si="71"/>
      </c>
      <c r="G654" s="162"/>
    </row>
    <row r="655" spans="1:7" ht="12.75" hidden="1">
      <c r="A655" s="159" t="s">
        <v>367</v>
      </c>
      <c r="B655" s="33" t="s">
        <v>368</v>
      </c>
      <c r="C655" s="171">
        <f>C656</f>
        <v>0</v>
      </c>
      <c r="D655" s="171"/>
      <c r="E655" s="153" t="e">
        <f t="shared" si="64"/>
        <v>#DIV/0!</v>
      </c>
      <c r="F655" s="162" t="str">
        <f t="shared" si="71"/>
        <v>K</v>
      </c>
      <c r="G655" s="162"/>
    </row>
    <row r="656" spans="1:7" ht="12.75" hidden="1">
      <c r="A656" s="159">
        <v>38</v>
      </c>
      <c r="B656" s="33" t="s">
        <v>85</v>
      </c>
      <c r="C656" s="171">
        <f>C657</f>
        <v>0</v>
      </c>
      <c r="D656" s="171"/>
      <c r="E656" s="153" t="e">
        <f t="shared" si="64"/>
        <v>#DIV/0!</v>
      </c>
      <c r="F656" s="162" t="str">
        <f t="shared" si="71"/>
        <v>3</v>
      </c>
      <c r="G656" s="162"/>
    </row>
    <row r="657" spans="1:7" ht="12.75" hidden="1">
      <c r="A657" s="159">
        <v>386</v>
      </c>
      <c r="B657" s="33" t="s">
        <v>88</v>
      </c>
      <c r="C657" s="171">
        <f>C658</f>
        <v>0</v>
      </c>
      <c r="D657" s="171"/>
      <c r="E657" s="153" t="e">
        <f t="shared" si="64"/>
        <v>#DIV/0!</v>
      </c>
      <c r="F657" s="162" t="str">
        <f t="shared" si="71"/>
        <v>3</v>
      </c>
      <c r="G657" s="162"/>
    </row>
    <row r="658" spans="1:7" ht="12.75" hidden="1">
      <c r="A658" s="176">
        <v>3862</v>
      </c>
      <c r="B658" s="101" t="s">
        <v>129</v>
      </c>
      <c r="C658" s="152">
        <v>0</v>
      </c>
      <c r="D658" s="152"/>
      <c r="E658" s="153" t="e">
        <f t="shared" si="64"/>
        <v>#DIV/0!</v>
      </c>
      <c r="F658" s="162" t="str">
        <f t="shared" si="71"/>
        <v>3</v>
      </c>
      <c r="G658" s="162"/>
    </row>
    <row r="659" spans="1:7" ht="12.75" hidden="1">
      <c r="A659" s="176"/>
      <c r="B659" s="101"/>
      <c r="C659" s="152"/>
      <c r="D659" s="152"/>
      <c r="E659" s="153" t="e">
        <f t="shared" si="64"/>
        <v>#DIV/0!</v>
      </c>
      <c r="F659" s="162">
        <f t="shared" si="71"/>
      </c>
      <c r="G659" s="162"/>
    </row>
    <row r="660" spans="1:7" ht="25.5" hidden="1">
      <c r="A660" s="159" t="s">
        <v>372</v>
      </c>
      <c r="B660" s="33" t="s">
        <v>373</v>
      </c>
      <c r="C660" s="171">
        <f>C661</f>
        <v>0</v>
      </c>
      <c r="D660" s="171"/>
      <c r="E660" s="153" t="e">
        <f t="shared" si="64"/>
        <v>#DIV/0!</v>
      </c>
      <c r="F660" s="162" t="str">
        <f t="shared" si="71"/>
        <v>K</v>
      </c>
      <c r="G660" s="162"/>
    </row>
    <row r="661" spans="1:7" ht="12.75" hidden="1">
      <c r="A661" s="159">
        <v>38</v>
      </c>
      <c r="B661" s="33" t="s">
        <v>85</v>
      </c>
      <c r="C661" s="171">
        <f>C662</f>
        <v>0</v>
      </c>
      <c r="D661" s="171"/>
      <c r="E661" s="153" t="e">
        <f t="shared" si="64"/>
        <v>#DIV/0!</v>
      </c>
      <c r="F661" s="162" t="str">
        <f t="shared" si="71"/>
        <v>3</v>
      </c>
      <c r="G661" s="162"/>
    </row>
    <row r="662" spans="1:7" ht="12.75" hidden="1">
      <c r="A662" s="159">
        <v>386</v>
      </c>
      <c r="B662" s="33" t="s">
        <v>88</v>
      </c>
      <c r="C662" s="171">
        <f>C663</f>
        <v>0</v>
      </c>
      <c r="D662" s="171"/>
      <c r="E662" s="153" t="e">
        <f t="shared" si="64"/>
        <v>#DIV/0!</v>
      </c>
      <c r="F662" s="162" t="str">
        <f t="shared" si="71"/>
        <v>3</v>
      </c>
      <c r="G662" s="162"/>
    </row>
    <row r="663" spans="1:7" ht="12.75" hidden="1">
      <c r="A663" s="176">
        <v>3862</v>
      </c>
      <c r="B663" s="101" t="s">
        <v>129</v>
      </c>
      <c r="C663" s="152">
        <v>0</v>
      </c>
      <c r="D663" s="152"/>
      <c r="E663" s="153" t="e">
        <f t="shared" si="64"/>
        <v>#DIV/0!</v>
      </c>
      <c r="F663" s="162" t="str">
        <f t="shared" si="71"/>
        <v>3</v>
      </c>
      <c r="G663" s="162"/>
    </row>
    <row r="664" spans="1:7" ht="12.75" hidden="1">
      <c r="A664" s="176"/>
      <c r="B664" s="101"/>
      <c r="C664" s="152"/>
      <c r="D664" s="152"/>
      <c r="E664" s="153" t="e">
        <f aca="true" t="shared" si="72" ref="E664:E670">D664/C664*100</f>
        <v>#DIV/0!</v>
      </c>
      <c r="F664" s="162">
        <f t="shared" si="71"/>
      </c>
      <c r="G664" s="162"/>
    </row>
    <row r="665" spans="1:7" ht="12.75">
      <c r="A665" s="159" t="s">
        <v>343</v>
      </c>
      <c r="B665" s="121" t="s">
        <v>263</v>
      </c>
      <c r="C665" s="171">
        <f>C666</f>
        <v>3723000</v>
      </c>
      <c r="D665" s="171">
        <f>D666</f>
        <v>1042791</v>
      </c>
      <c r="E665" s="153">
        <f t="shared" si="72"/>
        <v>28.009427880741338</v>
      </c>
      <c r="F665" s="162" t="str">
        <f t="shared" si="71"/>
        <v>K</v>
      </c>
      <c r="G665" s="162"/>
    </row>
    <row r="666" spans="1:7" ht="12.75">
      <c r="A666" s="159">
        <v>42</v>
      </c>
      <c r="B666" s="121" t="s">
        <v>19</v>
      </c>
      <c r="C666" s="171">
        <f>C667+C669</f>
        <v>3723000</v>
      </c>
      <c r="D666" s="171">
        <f>D667+D669</f>
        <v>1042791</v>
      </c>
      <c r="E666" s="153">
        <f t="shared" si="72"/>
        <v>28.009427880741338</v>
      </c>
      <c r="F666" s="162" t="str">
        <f t="shared" si="71"/>
        <v>4</v>
      </c>
      <c r="G666" s="162"/>
    </row>
    <row r="667" spans="1:7" ht="12.75">
      <c r="A667" s="159">
        <v>421</v>
      </c>
      <c r="B667" s="121" t="s">
        <v>20</v>
      </c>
      <c r="C667" s="171">
        <f>C668</f>
        <v>3425340</v>
      </c>
      <c r="D667" s="171">
        <f>D668</f>
        <v>746397</v>
      </c>
      <c r="E667" s="153">
        <f t="shared" si="72"/>
        <v>21.790449999124174</v>
      </c>
      <c r="F667" s="162" t="str">
        <f t="shared" si="71"/>
        <v>4</v>
      </c>
      <c r="G667" s="162"/>
    </row>
    <row r="668" spans="1:7" ht="12.75">
      <c r="A668" s="176">
        <v>4214</v>
      </c>
      <c r="B668" s="101" t="s">
        <v>24</v>
      </c>
      <c r="C668" s="202">
        <v>3425340</v>
      </c>
      <c r="D668" s="152">
        <v>746397</v>
      </c>
      <c r="E668" s="200">
        <f t="shared" si="72"/>
        <v>21.790449999124174</v>
      </c>
      <c r="F668" s="162" t="str">
        <f t="shared" si="71"/>
        <v>4</v>
      </c>
      <c r="G668" s="162"/>
    </row>
    <row r="669" spans="1:7" ht="12.75">
      <c r="A669" s="159">
        <v>422</v>
      </c>
      <c r="B669" s="121" t="s">
        <v>29</v>
      </c>
      <c r="C669" s="171">
        <f>C670</f>
        <v>297660</v>
      </c>
      <c r="D669" s="171">
        <f>D670</f>
        <v>296394</v>
      </c>
      <c r="E669" s="153">
        <f t="shared" si="72"/>
        <v>99.57468252368474</v>
      </c>
      <c r="F669" s="162" t="str">
        <f t="shared" si="71"/>
        <v>4</v>
      </c>
      <c r="G669" s="162"/>
    </row>
    <row r="670" spans="1:7" ht="12.75">
      <c r="A670" s="176">
        <v>4221</v>
      </c>
      <c r="B670" s="101" t="s">
        <v>26</v>
      </c>
      <c r="C670" s="202">
        <v>297660</v>
      </c>
      <c r="D670" s="152">
        <v>296394</v>
      </c>
      <c r="E670" s="200">
        <f t="shared" si="72"/>
        <v>99.57468252368474</v>
      </c>
      <c r="F670" s="162" t="str">
        <f t="shared" si="71"/>
        <v>4</v>
      </c>
      <c r="G670" s="162"/>
    </row>
    <row r="671" spans="1:7" ht="12.75">
      <c r="A671" s="176"/>
      <c r="B671" s="101"/>
      <c r="C671" s="152"/>
      <c r="D671" s="152"/>
      <c r="E671" s="153"/>
      <c r="F671" s="162"/>
      <c r="G671" s="162"/>
    </row>
    <row r="672" spans="1:5" ht="12">
      <c r="A672" s="182"/>
      <c r="B672" s="61"/>
      <c r="C672" s="59"/>
      <c r="D672" s="59"/>
      <c r="E672" s="156"/>
    </row>
    <row r="674" spans="1:2" ht="12">
      <c r="A674" s="84"/>
      <c r="B674" s="64"/>
    </row>
    <row r="675" spans="1:2" ht="12">
      <c r="A675" s="182"/>
      <c r="B675" s="61"/>
    </row>
    <row r="676" spans="1:2" ht="12">
      <c r="A676" s="90"/>
      <c r="B676" s="65"/>
    </row>
    <row r="678" spans="1:2" ht="12">
      <c r="A678" s="183"/>
      <c r="B678" s="63"/>
    </row>
    <row r="680" spans="1:2" ht="12">
      <c r="A680" s="85"/>
      <c r="B680" s="64"/>
    </row>
    <row r="682" spans="1:2" ht="12">
      <c r="A682" s="85"/>
      <c r="B682" s="64"/>
    </row>
    <row r="684" spans="1:2" ht="12">
      <c r="A684" s="90"/>
      <c r="B684" s="65"/>
    </row>
    <row r="686" spans="1:2" ht="12">
      <c r="A686" s="183"/>
      <c r="B686" s="63"/>
    </row>
    <row r="688" spans="1:2" ht="12">
      <c r="A688" s="85"/>
      <c r="B688" s="64"/>
    </row>
    <row r="690" spans="1:2" ht="12">
      <c r="A690" s="85"/>
      <c r="B690" s="64"/>
    </row>
    <row r="692" spans="1:2" ht="12">
      <c r="A692" s="90"/>
      <c r="B692" s="65"/>
    </row>
    <row r="694" spans="1:2" ht="12">
      <c r="A694" s="183"/>
      <c r="B694" s="63"/>
    </row>
    <row r="695" spans="1:2" ht="12">
      <c r="A695" s="183"/>
      <c r="B695" s="63"/>
    </row>
    <row r="697" spans="1:2" ht="12">
      <c r="A697" s="85"/>
      <c r="B697" s="64"/>
    </row>
    <row r="699" spans="1:2" ht="12">
      <c r="A699" s="85"/>
      <c r="B699" s="64"/>
    </row>
    <row r="701" spans="1:2" ht="12">
      <c r="A701" s="85"/>
      <c r="B701" s="64"/>
    </row>
    <row r="703" spans="1:2" ht="12">
      <c r="A703" s="85"/>
      <c r="B703" s="64"/>
    </row>
    <row r="706" spans="1:2" ht="12">
      <c r="A706" s="90"/>
      <c r="B706" s="65"/>
    </row>
    <row r="707" spans="1:2" ht="12">
      <c r="A707" s="183"/>
      <c r="B707" s="63"/>
    </row>
    <row r="709" spans="1:2" ht="12">
      <c r="A709" s="85"/>
      <c r="B709" s="64"/>
    </row>
    <row r="711" spans="1:2" ht="12">
      <c r="A711" s="85"/>
      <c r="B711" s="64"/>
    </row>
    <row r="713" spans="1:2" ht="12">
      <c r="A713" s="85"/>
      <c r="B713" s="64"/>
    </row>
    <row r="715" spans="1:2" ht="12">
      <c r="A715" s="185"/>
      <c r="B715" s="64"/>
    </row>
    <row r="717" spans="1:2" ht="12">
      <c r="A717" s="185"/>
      <c r="B717" s="65"/>
    </row>
    <row r="718" spans="1:2" ht="12">
      <c r="A718" s="183"/>
      <c r="B718" s="63"/>
    </row>
    <row r="720" spans="1:2" ht="12">
      <c r="A720" s="85"/>
      <c r="B720" s="64"/>
    </row>
    <row r="722" spans="1:2" ht="12">
      <c r="A722" s="85"/>
      <c r="B722" s="64"/>
    </row>
    <row r="724" spans="1:2" ht="12">
      <c r="A724" s="85"/>
      <c r="B724" s="64"/>
    </row>
    <row r="727" spans="1:2" ht="12">
      <c r="A727" s="185"/>
      <c r="B727" s="64"/>
    </row>
    <row r="729" spans="1:2" ht="12">
      <c r="A729" s="185"/>
      <c r="B729" s="64"/>
    </row>
    <row r="731" spans="1:2" ht="12">
      <c r="A731" s="185"/>
      <c r="B731" s="66"/>
    </row>
    <row r="732" spans="1:2" ht="12">
      <c r="A732" s="86"/>
      <c r="B732" s="63"/>
    </row>
    <row r="734" spans="1:2" ht="12">
      <c r="A734" s="85"/>
      <c r="B734" s="64"/>
    </row>
    <row r="736" spans="1:2" ht="12">
      <c r="A736" s="85"/>
      <c r="B736" s="64"/>
    </row>
    <row r="738" spans="1:2" ht="12">
      <c r="A738" s="85"/>
      <c r="B738" s="64"/>
    </row>
    <row r="741" spans="1:2" ht="12">
      <c r="A741" s="185"/>
      <c r="B741" s="64"/>
    </row>
    <row r="743" spans="1:2" ht="12">
      <c r="A743" s="185"/>
      <c r="B743" s="64"/>
    </row>
    <row r="745" spans="1:2" ht="12">
      <c r="A745" s="185"/>
      <c r="B745" s="65"/>
    </row>
    <row r="746" spans="1:2" ht="12">
      <c r="A746" s="183"/>
      <c r="B746" s="63"/>
    </row>
    <row r="748" spans="1:2" ht="12">
      <c r="A748" s="85"/>
      <c r="B748" s="64"/>
    </row>
    <row r="750" spans="1:2" ht="12">
      <c r="A750" s="185"/>
      <c r="B750" s="65"/>
    </row>
    <row r="751" spans="1:2" ht="12">
      <c r="A751" s="183"/>
      <c r="B751" s="63"/>
    </row>
    <row r="753" spans="1:2" ht="12">
      <c r="A753" s="85"/>
      <c r="B753" s="64"/>
    </row>
    <row r="755" spans="1:2" ht="12">
      <c r="A755" s="85"/>
      <c r="B755" s="64"/>
    </row>
    <row r="757" spans="1:2" ht="12">
      <c r="A757" s="85"/>
      <c r="B757" s="64"/>
    </row>
    <row r="760" spans="1:2" ht="12">
      <c r="A760" s="185"/>
      <c r="B760" s="64"/>
    </row>
    <row r="762" spans="1:2" ht="12">
      <c r="A762" s="185"/>
      <c r="B762" s="64"/>
    </row>
    <row r="764" spans="1:2" ht="12">
      <c r="A764" s="90"/>
      <c r="B764" s="65"/>
    </row>
    <row r="765" spans="1:2" ht="12">
      <c r="A765" s="183"/>
      <c r="B765" s="63"/>
    </row>
    <row r="767" spans="1:2" ht="12">
      <c r="A767" s="85"/>
      <c r="B767" s="64"/>
    </row>
    <row r="769" spans="1:2" ht="12">
      <c r="A769" s="85"/>
      <c r="B769" s="64"/>
    </row>
    <row r="771" spans="1:2" ht="12">
      <c r="A771" s="90"/>
      <c r="B771" s="65"/>
    </row>
    <row r="772" spans="1:2" ht="12">
      <c r="A772" s="183"/>
      <c r="B772" s="63"/>
    </row>
    <row r="774" spans="1:2" ht="12">
      <c r="A774" s="85"/>
      <c r="B774" s="64"/>
    </row>
    <row r="776" spans="1:2" ht="12">
      <c r="A776" s="85"/>
      <c r="B776" s="64"/>
    </row>
    <row r="778" spans="1:2" ht="12">
      <c r="A778" s="90"/>
      <c r="B778" s="65"/>
    </row>
    <row r="779" spans="1:2" ht="12">
      <c r="A779" s="183"/>
      <c r="B779" s="63"/>
    </row>
    <row r="780" spans="1:2" ht="12">
      <c r="A780" s="86"/>
      <c r="B780" s="63"/>
    </row>
    <row r="782" spans="1:2" ht="12">
      <c r="A782" s="85"/>
      <c r="B782" s="64"/>
    </row>
    <row r="784" spans="1:2" ht="12">
      <c r="A784" s="85"/>
      <c r="B784" s="64"/>
    </row>
    <row r="786" spans="1:2" ht="12">
      <c r="A786" s="90"/>
      <c r="B786" s="65"/>
    </row>
    <row r="787" spans="1:2" ht="12">
      <c r="A787" s="183"/>
      <c r="B787" s="63"/>
    </row>
    <row r="788" spans="1:2" ht="12">
      <c r="A788" s="183"/>
      <c r="B788" s="63"/>
    </row>
    <row r="789" spans="1:2" ht="12">
      <c r="A789" s="183"/>
      <c r="B789" s="63"/>
    </row>
    <row r="790" spans="1:2" ht="12">
      <c r="A790" s="183"/>
      <c r="B790" s="63"/>
    </row>
    <row r="791" spans="1:2" ht="12">
      <c r="A791" s="183"/>
      <c r="B791" s="63"/>
    </row>
    <row r="792" spans="1:2" ht="12">
      <c r="A792" s="183"/>
      <c r="B792" s="63"/>
    </row>
    <row r="793" spans="1:2" ht="12">
      <c r="A793" s="183"/>
      <c r="B793" s="63"/>
    </row>
    <row r="795" spans="1:2" ht="12">
      <c r="A795" s="85"/>
      <c r="B795" s="64"/>
    </row>
    <row r="797" spans="1:2" ht="12">
      <c r="A797" s="85"/>
      <c r="B797" s="64"/>
    </row>
    <row r="799" spans="1:2" ht="12">
      <c r="A799" s="90"/>
      <c r="B799" s="65"/>
    </row>
    <row r="800" spans="1:2" ht="12">
      <c r="A800" s="183"/>
      <c r="B800" s="63"/>
    </row>
    <row r="801" spans="1:2" ht="12">
      <c r="A801" s="183"/>
      <c r="B801" s="63"/>
    </row>
    <row r="803" spans="1:2" ht="12">
      <c r="A803" s="85"/>
      <c r="B803" s="64"/>
    </row>
    <row r="805" spans="1:2" ht="12">
      <c r="A805" s="85"/>
      <c r="B805" s="64"/>
    </row>
    <row r="807" spans="1:2" ht="12">
      <c r="A807" s="90"/>
      <c r="B807" s="65"/>
    </row>
    <row r="808" spans="1:2" ht="12">
      <c r="A808" s="183"/>
      <c r="B808" s="63"/>
    </row>
    <row r="809" spans="1:2" ht="12">
      <c r="A809" s="183"/>
      <c r="B809" s="63"/>
    </row>
    <row r="811" spans="1:2" ht="12">
      <c r="A811" s="85"/>
      <c r="B811" s="64"/>
    </row>
    <row r="813" spans="1:2" ht="12">
      <c r="A813" s="85"/>
      <c r="B813" s="64"/>
    </row>
    <row r="815" spans="1:2" ht="12">
      <c r="A815" s="90"/>
      <c r="B815" s="65"/>
    </row>
    <row r="816" spans="1:2" ht="12">
      <c r="A816" s="183"/>
      <c r="B816" s="63"/>
    </row>
    <row r="818" spans="1:2" ht="12">
      <c r="A818" s="85"/>
      <c r="B818" s="64"/>
    </row>
    <row r="820" spans="1:2" ht="12">
      <c r="A820" s="85"/>
      <c r="B820" s="64"/>
    </row>
    <row r="822" spans="1:2" ht="12">
      <c r="A822" s="90"/>
      <c r="B822" s="65"/>
    </row>
    <row r="823" spans="1:2" ht="12">
      <c r="A823" s="183"/>
      <c r="B823" s="63"/>
    </row>
    <row r="824" spans="1:2" ht="12">
      <c r="A824" s="183"/>
      <c r="B824" s="63"/>
    </row>
    <row r="826" spans="1:2" ht="12">
      <c r="A826" s="85"/>
      <c r="B826" s="64"/>
    </row>
    <row r="828" spans="1:2" ht="12">
      <c r="A828" s="85"/>
      <c r="B828" s="64"/>
    </row>
    <row r="830" spans="1:2" ht="12">
      <c r="A830" s="90"/>
      <c r="B830" s="65"/>
    </row>
    <row r="831" spans="1:2" ht="12">
      <c r="A831" s="183"/>
      <c r="B831" s="63"/>
    </row>
    <row r="833" spans="1:2" ht="12">
      <c r="A833" s="85"/>
      <c r="B833" s="64"/>
    </row>
    <row r="835" spans="1:2" ht="12">
      <c r="A835" s="85"/>
      <c r="B835" s="64"/>
    </row>
    <row r="837" spans="1:2" ht="12">
      <c r="A837" s="90"/>
      <c r="B837" s="65"/>
    </row>
    <row r="838" spans="1:2" ht="12">
      <c r="A838" s="183"/>
      <c r="B838" s="63"/>
    </row>
    <row r="839" spans="1:2" ht="12">
      <c r="A839" s="183"/>
      <c r="B839" s="63"/>
    </row>
    <row r="841" spans="1:2" ht="12">
      <c r="A841" s="85"/>
      <c r="B841" s="64"/>
    </row>
    <row r="843" spans="1:2" ht="12">
      <c r="A843" s="85"/>
      <c r="B843" s="64"/>
    </row>
    <row r="845" spans="1:2" ht="12">
      <c r="A845" s="90"/>
      <c r="B845" s="65"/>
    </row>
    <row r="846" spans="1:2" ht="12">
      <c r="A846" s="183"/>
      <c r="B846" s="63"/>
    </row>
    <row r="848" spans="1:2" ht="12">
      <c r="A848" s="85"/>
      <c r="B848" s="64"/>
    </row>
    <row r="850" spans="1:2" ht="12">
      <c r="A850" s="85"/>
      <c r="B850" s="64"/>
    </row>
    <row r="852" spans="1:2" ht="12">
      <c r="A852" s="90"/>
      <c r="B852" s="65"/>
    </row>
    <row r="853" spans="1:2" ht="12">
      <c r="A853" s="183"/>
      <c r="B853" s="63"/>
    </row>
    <row r="855" spans="1:2" ht="12">
      <c r="A855" s="85"/>
      <c r="B855" s="64"/>
    </row>
    <row r="857" spans="1:2" ht="12">
      <c r="A857" s="85"/>
      <c r="B857" s="64"/>
    </row>
    <row r="859" spans="1:2" ht="12">
      <c r="A859" s="90"/>
      <c r="B859" s="65"/>
    </row>
    <row r="860" spans="1:2" ht="12">
      <c r="A860" s="183"/>
      <c r="B860" s="63"/>
    </row>
    <row r="862" spans="1:2" ht="12">
      <c r="A862" s="85"/>
      <c r="B862" s="64"/>
    </row>
    <row r="864" spans="1:2" ht="12">
      <c r="A864" s="85"/>
      <c r="B864" s="64"/>
    </row>
    <row r="866" spans="1:2" ht="12">
      <c r="A866" s="90"/>
      <c r="B866" s="65"/>
    </row>
    <row r="867" spans="1:2" ht="12">
      <c r="A867" s="183"/>
      <c r="B867" s="63"/>
    </row>
    <row r="869" spans="1:2" ht="12">
      <c r="A869" s="85"/>
      <c r="B869" s="64"/>
    </row>
    <row r="871" spans="1:2" ht="12">
      <c r="A871" s="85"/>
      <c r="B871" s="64"/>
    </row>
    <row r="873" spans="1:2" ht="12">
      <c r="A873" s="90"/>
      <c r="B873" s="65"/>
    </row>
    <row r="874" spans="1:2" ht="12">
      <c r="A874" s="183"/>
      <c r="B874" s="63"/>
    </row>
    <row r="876" spans="1:2" ht="12">
      <c r="A876" s="85"/>
      <c r="B876" s="64"/>
    </row>
    <row r="878" spans="1:2" ht="12">
      <c r="A878" s="85"/>
      <c r="B878" s="64"/>
    </row>
    <row r="880" spans="1:2" ht="12">
      <c r="A880" s="90"/>
      <c r="B880" s="65"/>
    </row>
    <row r="881" spans="1:2" ht="12">
      <c r="A881" s="183"/>
      <c r="B881" s="63"/>
    </row>
    <row r="883" spans="1:2" ht="12">
      <c r="A883" s="85"/>
      <c r="B883" s="64"/>
    </row>
    <row r="885" spans="1:2" ht="12">
      <c r="A885" s="85"/>
      <c r="B885" s="64"/>
    </row>
    <row r="887" spans="1:2" ht="12">
      <c r="A887" s="90"/>
      <c r="B887" s="65"/>
    </row>
    <row r="888" spans="1:2" ht="12">
      <c r="A888" s="183"/>
      <c r="B888" s="63"/>
    </row>
    <row r="890" spans="1:2" ht="12">
      <c r="A890" s="85"/>
      <c r="B890" s="64"/>
    </row>
    <row r="892" spans="1:2" ht="12">
      <c r="A892" s="85"/>
      <c r="B892" s="64"/>
    </row>
    <row r="894" spans="1:2" ht="12">
      <c r="A894" s="90"/>
      <c r="B894" s="65"/>
    </row>
    <row r="895" spans="1:2" ht="12">
      <c r="A895" s="183"/>
      <c r="B895" s="63"/>
    </row>
    <row r="896" spans="1:2" ht="12">
      <c r="A896" s="183"/>
      <c r="B896" s="63"/>
    </row>
    <row r="897" spans="1:2" ht="12">
      <c r="A897" s="85"/>
      <c r="B897" s="64"/>
    </row>
    <row r="899" spans="1:2" ht="12">
      <c r="A899" s="85"/>
      <c r="B899" s="64"/>
    </row>
    <row r="901" spans="1:2" ht="12">
      <c r="A901" s="90"/>
      <c r="B901" s="65"/>
    </row>
    <row r="902" spans="1:2" ht="12">
      <c r="A902" s="183"/>
      <c r="B902" s="63"/>
    </row>
    <row r="903" spans="1:2" ht="12">
      <c r="A903" s="183"/>
      <c r="B903" s="63"/>
    </row>
    <row r="905" spans="1:2" ht="12">
      <c r="A905" s="85"/>
      <c r="B905" s="64"/>
    </row>
    <row r="907" spans="1:2" ht="12">
      <c r="A907" s="85"/>
      <c r="B907" s="64"/>
    </row>
    <row r="909" spans="1:2" ht="12">
      <c r="A909" s="90"/>
      <c r="B909" s="65"/>
    </row>
    <row r="910" spans="1:2" ht="12">
      <c r="A910" s="183"/>
      <c r="B910" s="63"/>
    </row>
    <row r="912" spans="1:2" ht="12">
      <c r="A912" s="85"/>
      <c r="B912" s="64"/>
    </row>
    <row r="914" spans="1:2" ht="12">
      <c r="A914" s="85"/>
      <c r="B914" s="64"/>
    </row>
    <row r="916" spans="1:2" ht="12">
      <c r="A916" s="90"/>
      <c r="B916" s="65"/>
    </row>
    <row r="917" spans="1:2" ht="12">
      <c r="A917" s="183"/>
      <c r="B917" s="63"/>
    </row>
    <row r="919" spans="1:2" ht="12">
      <c r="A919" s="85"/>
      <c r="B919" s="64"/>
    </row>
    <row r="921" spans="1:2" ht="12">
      <c r="A921" s="85"/>
      <c r="B921" s="64"/>
    </row>
    <row r="923" spans="1:2" ht="12">
      <c r="A923" s="90"/>
      <c r="B923" s="65"/>
    </row>
    <row r="924" spans="1:2" ht="12">
      <c r="A924" s="183"/>
      <c r="B924" s="63"/>
    </row>
    <row r="926" spans="1:2" ht="12">
      <c r="A926" s="85"/>
      <c r="B926" s="64"/>
    </row>
    <row r="928" spans="1:2" ht="12">
      <c r="A928" s="85"/>
      <c r="B928" s="64"/>
    </row>
    <row r="930" spans="1:2" ht="12">
      <c r="A930" s="90"/>
      <c r="B930" s="65"/>
    </row>
    <row r="931" spans="1:2" ht="12">
      <c r="A931" s="183"/>
      <c r="B931" s="63"/>
    </row>
    <row r="933" spans="1:2" ht="12">
      <c r="A933" s="85"/>
      <c r="B933" s="64"/>
    </row>
    <row r="935" spans="1:2" ht="12">
      <c r="A935" s="85"/>
      <c r="B935" s="64"/>
    </row>
    <row r="937" spans="1:2" ht="12">
      <c r="A937" s="90"/>
      <c r="B937" s="65"/>
    </row>
    <row r="938" spans="1:2" ht="12">
      <c r="A938" s="183"/>
      <c r="B938" s="63"/>
    </row>
    <row r="940" spans="1:2" ht="12">
      <c r="A940" s="85"/>
      <c r="B940" s="64"/>
    </row>
    <row r="942" spans="1:2" ht="12">
      <c r="A942" s="85"/>
      <c r="B942" s="64"/>
    </row>
    <row r="944" spans="1:2" ht="12">
      <c r="A944" s="90"/>
      <c r="B944" s="65"/>
    </row>
    <row r="945" spans="1:2" ht="12">
      <c r="A945" s="183"/>
      <c r="B945" s="63"/>
    </row>
    <row r="947" spans="1:2" ht="12">
      <c r="A947" s="85"/>
      <c r="B947" s="64"/>
    </row>
    <row r="949" spans="1:2" ht="12">
      <c r="A949" s="85"/>
      <c r="B949" s="64"/>
    </row>
    <row r="951" spans="1:2" ht="12">
      <c r="A951" s="90"/>
      <c r="B951" s="65"/>
    </row>
    <row r="952" spans="1:2" ht="12">
      <c r="A952" s="183"/>
      <c r="B952" s="63"/>
    </row>
    <row r="954" spans="1:2" ht="12">
      <c r="A954" s="85"/>
      <c r="B954" s="64"/>
    </row>
    <row r="956" spans="1:2" ht="12">
      <c r="A956" s="85"/>
      <c r="B956" s="64"/>
    </row>
    <row r="958" spans="1:2" ht="12">
      <c r="A958" s="90"/>
      <c r="B958" s="65"/>
    </row>
    <row r="959" spans="1:2" ht="12">
      <c r="A959" s="183"/>
      <c r="B959" s="63"/>
    </row>
    <row r="961" spans="1:2" ht="12">
      <c r="A961" s="85"/>
      <c r="B961" s="64"/>
    </row>
    <row r="963" spans="1:2" ht="12">
      <c r="A963" s="85"/>
      <c r="B963" s="64"/>
    </row>
    <row r="964" spans="1:2" ht="12">
      <c r="A964" s="85"/>
      <c r="B964" s="64"/>
    </row>
    <row r="965" spans="1:2" ht="12">
      <c r="A965" s="87"/>
      <c r="B965" s="66"/>
    </row>
    <row r="966" spans="1:2" ht="12">
      <c r="A966" s="183"/>
      <c r="B966" s="63"/>
    </row>
    <row r="968" spans="1:2" ht="12">
      <c r="A968" s="85"/>
      <c r="B968" s="68"/>
    </row>
    <row r="970" spans="1:2" ht="12">
      <c r="A970" s="85"/>
      <c r="B970" s="68"/>
    </row>
    <row r="972" spans="1:2" ht="12">
      <c r="A972" s="90"/>
      <c r="B972" s="65"/>
    </row>
    <row r="973" spans="1:2" ht="12">
      <c r="A973" s="183"/>
      <c r="B973" s="63"/>
    </row>
    <row r="975" spans="1:2" ht="12">
      <c r="A975" s="85"/>
      <c r="B975" s="64"/>
    </row>
    <row r="977" spans="1:2" ht="12">
      <c r="A977" s="85"/>
      <c r="B977" s="64"/>
    </row>
    <row r="979" spans="1:2" ht="12">
      <c r="A979" s="90"/>
      <c r="B979" s="65"/>
    </row>
    <row r="980" spans="1:2" ht="12">
      <c r="A980" s="183"/>
      <c r="B980" s="63"/>
    </row>
    <row r="982" spans="1:2" ht="12">
      <c r="A982" s="85"/>
      <c r="B982" s="64"/>
    </row>
    <row r="984" spans="1:2" ht="12">
      <c r="A984" s="85"/>
      <c r="B984" s="64"/>
    </row>
    <row r="986" spans="1:2" ht="12">
      <c r="A986" s="90"/>
      <c r="B986" s="65"/>
    </row>
    <row r="987" spans="1:2" ht="12">
      <c r="A987" s="183"/>
      <c r="B987" s="63"/>
    </row>
    <row r="989" spans="1:2" ht="12">
      <c r="A989" s="85"/>
      <c r="B989" s="64"/>
    </row>
    <row r="991" spans="1:2" ht="12">
      <c r="A991" s="85"/>
      <c r="B991" s="64"/>
    </row>
    <row r="993" spans="1:2" ht="12">
      <c r="A993" s="90"/>
      <c r="B993" s="65"/>
    </row>
    <row r="994" spans="1:2" ht="12">
      <c r="A994" s="183"/>
      <c r="B994" s="63"/>
    </row>
    <row r="996" spans="1:2" ht="12">
      <c r="A996" s="85"/>
      <c r="B996" s="64"/>
    </row>
    <row r="998" spans="1:2" ht="12">
      <c r="A998" s="85"/>
      <c r="B998" s="64"/>
    </row>
    <row r="1000" spans="1:2" ht="12">
      <c r="A1000" s="85"/>
      <c r="B1000" s="64"/>
    </row>
    <row r="1002" spans="1:2" ht="12">
      <c r="A1002" s="85"/>
      <c r="B1002" s="64"/>
    </row>
    <row r="1005" spans="1:2" ht="12">
      <c r="A1005" s="185"/>
      <c r="B1005" s="64"/>
    </row>
    <row r="1007" spans="1:2" ht="12">
      <c r="A1007" s="185"/>
      <c r="B1007" s="64"/>
    </row>
    <row r="1009" spans="1:2" ht="12">
      <c r="A1009" s="185"/>
      <c r="B1009" s="65"/>
    </row>
    <row r="1010" spans="1:2" ht="12">
      <c r="A1010" s="183"/>
      <c r="B1010" s="63"/>
    </row>
    <row r="1012" spans="1:2" ht="12">
      <c r="A1012" s="85"/>
      <c r="B1012" s="64"/>
    </row>
    <row r="1014" spans="1:2" ht="12">
      <c r="A1014" s="185"/>
      <c r="B1014" s="65"/>
    </row>
    <row r="1015" spans="1:2" ht="12">
      <c r="A1015" s="183"/>
      <c r="B1015" s="63"/>
    </row>
    <row r="1017" spans="1:2" ht="12">
      <c r="A1017" s="85"/>
      <c r="B1017" s="64"/>
    </row>
    <row r="1019" spans="1:2" ht="12">
      <c r="A1019" s="85"/>
      <c r="B1019" s="64"/>
    </row>
    <row r="1021" spans="1:2" ht="12">
      <c r="A1021" s="85"/>
      <c r="B1021" s="64"/>
    </row>
    <row r="1024" spans="1:2" ht="12">
      <c r="A1024" s="185"/>
      <c r="B1024" s="64"/>
    </row>
    <row r="1026" spans="1:2" ht="12">
      <c r="A1026" s="88"/>
      <c r="B1026" s="68"/>
    </row>
    <row r="1028" spans="1:2" ht="12">
      <c r="A1028" s="88"/>
      <c r="B1028" s="66"/>
    </row>
    <row r="1029" spans="1:2" ht="12">
      <c r="A1029" s="86"/>
      <c r="B1029" s="63"/>
    </row>
    <row r="1030" spans="1:2" ht="12">
      <c r="A1030" s="183"/>
      <c r="B1030" s="63"/>
    </row>
    <row r="1031" spans="1:2" ht="12">
      <c r="A1031" s="85"/>
      <c r="B1031" s="64"/>
    </row>
    <row r="1032" spans="1:2" ht="12">
      <c r="A1032" s="183"/>
      <c r="B1032" s="63"/>
    </row>
    <row r="1033" spans="1:2" ht="12">
      <c r="A1033" s="88"/>
      <c r="B1033" s="66"/>
    </row>
    <row r="1034" spans="1:2" ht="12">
      <c r="A1034" s="86"/>
      <c r="B1034" s="67"/>
    </row>
    <row r="1035" spans="1:2" ht="12">
      <c r="A1035" s="86"/>
      <c r="B1035" s="67"/>
    </row>
    <row r="1036" spans="1:2" ht="12">
      <c r="A1036" s="85"/>
      <c r="B1036" s="64"/>
    </row>
    <row r="1038" ht="12">
      <c r="A1038" s="86"/>
    </row>
    <row r="1039" ht="12">
      <c r="A1039" s="87"/>
    </row>
    <row r="1040" spans="1:2" ht="12">
      <c r="A1040" s="69"/>
      <c r="B1040" s="70"/>
    </row>
    <row r="1041" ht="12">
      <c r="B1041" s="60"/>
    </row>
    <row r="1042" spans="1:2" ht="12">
      <c r="A1042" s="85"/>
      <c r="B1042" s="68"/>
    </row>
    <row r="1043" ht="12">
      <c r="A1043" s="86"/>
    </row>
    <row r="1044" ht="12">
      <c r="A1044" s="87"/>
    </row>
    <row r="1045" spans="1:2" ht="12">
      <c r="A1045" s="71"/>
      <c r="B1045" s="60"/>
    </row>
    <row r="1046" spans="1:2" ht="12">
      <c r="A1046" s="71"/>
      <c r="B1046" s="60"/>
    </row>
    <row r="1047" spans="1:2" ht="12">
      <c r="A1047" s="85"/>
      <c r="B1047" s="68"/>
    </row>
    <row r="1048" ht="12">
      <c r="A1048" s="86"/>
    </row>
    <row r="1049" ht="12">
      <c r="A1049" s="87"/>
    </row>
    <row r="1050" spans="1:2" ht="12">
      <c r="A1050" s="71"/>
      <c r="B1050" s="60"/>
    </row>
    <row r="1051" spans="1:2" ht="12">
      <c r="A1051" s="71"/>
      <c r="B1051" s="60"/>
    </row>
    <row r="1052" spans="1:2" ht="12">
      <c r="A1052" s="85"/>
      <c r="B1052" s="68"/>
    </row>
    <row r="1053" ht="12">
      <c r="A1053" s="86"/>
    </row>
    <row r="1054" ht="12">
      <c r="A1054" s="87"/>
    </row>
    <row r="1055" spans="1:2" ht="12">
      <c r="A1055" s="71"/>
      <c r="B1055" s="60"/>
    </row>
    <row r="1056" ht="12">
      <c r="A1056" s="87"/>
    </row>
    <row r="1057" spans="1:2" ht="12">
      <c r="A1057" s="85"/>
      <c r="B1057" s="68"/>
    </row>
    <row r="1058" ht="12">
      <c r="A1058" s="87"/>
    </row>
    <row r="1059" ht="12">
      <c r="A1059" s="87"/>
    </row>
    <row r="1060" spans="1:2" ht="12">
      <c r="A1060" s="71"/>
      <c r="B1060" s="60"/>
    </row>
    <row r="1061" ht="12">
      <c r="A1061" s="87"/>
    </row>
    <row r="1062" ht="12">
      <c r="A1062" s="87"/>
    </row>
    <row r="1063" spans="1:2" ht="12">
      <c r="A1063" s="71"/>
      <c r="B1063" s="60"/>
    </row>
    <row r="1064" ht="12">
      <c r="A1064" s="87"/>
    </row>
    <row r="1065" ht="12">
      <c r="A1065" s="87"/>
    </row>
    <row r="1066" spans="1:2" ht="12">
      <c r="A1066" s="71"/>
      <c r="B1066" s="60"/>
    </row>
    <row r="1067" spans="1:2" ht="12">
      <c r="A1067" s="71"/>
      <c r="B1067" s="60"/>
    </row>
    <row r="1068" spans="1:2" ht="12">
      <c r="A1068" s="71"/>
      <c r="B1068" s="60"/>
    </row>
    <row r="1069" ht="12">
      <c r="A1069" s="87"/>
    </row>
    <row r="1070" ht="12">
      <c r="A1070" s="87"/>
    </row>
    <row r="1071" spans="1:2" ht="12">
      <c r="A1071" s="71"/>
      <c r="B1071" s="62"/>
    </row>
    <row r="1072" ht="12">
      <c r="A1072" s="87"/>
    </row>
    <row r="1073" ht="12">
      <c r="A1073" s="87"/>
    </row>
    <row r="1074" spans="1:2" ht="12">
      <c r="A1074" s="71"/>
      <c r="B1074" s="60"/>
    </row>
    <row r="1075" ht="12">
      <c r="A1075" s="87"/>
    </row>
    <row r="1076" ht="12">
      <c r="A1076" s="87"/>
    </row>
    <row r="1077" spans="1:2" ht="12">
      <c r="A1077" s="71"/>
      <c r="B1077" s="60"/>
    </row>
    <row r="1078" ht="12">
      <c r="A1078" s="87"/>
    </row>
    <row r="1079" ht="12">
      <c r="A1079" s="87"/>
    </row>
    <row r="1080" spans="1:2" ht="12">
      <c r="A1080" s="71"/>
      <c r="B1080" s="60"/>
    </row>
    <row r="1081" ht="12">
      <c r="A1081" s="87"/>
    </row>
    <row r="1082" ht="12">
      <c r="A1082" s="87"/>
    </row>
    <row r="1083" spans="1:2" ht="12">
      <c r="A1083" s="71"/>
      <c r="B1083" s="60"/>
    </row>
    <row r="1084" ht="12">
      <c r="A1084" s="87"/>
    </row>
    <row r="1085" ht="12">
      <c r="A1085" s="87"/>
    </row>
    <row r="1086" spans="1:2" ht="12">
      <c r="A1086" s="71"/>
      <c r="B1086" s="60"/>
    </row>
    <row r="1087" ht="12">
      <c r="A1087" s="87"/>
    </row>
    <row r="1088" ht="12">
      <c r="A1088" s="87"/>
    </row>
    <row r="1089" spans="1:2" ht="12">
      <c r="A1089" s="71"/>
      <c r="B1089" s="60"/>
    </row>
    <row r="1090" ht="12">
      <c r="A1090" s="87"/>
    </row>
    <row r="1091" ht="12">
      <c r="A1091" s="87"/>
    </row>
    <row r="1092" spans="1:2" ht="12">
      <c r="A1092" s="71"/>
      <c r="B1092" s="60"/>
    </row>
    <row r="1093" ht="12">
      <c r="A1093" s="87"/>
    </row>
    <row r="1094" ht="12">
      <c r="A1094" s="87"/>
    </row>
    <row r="1095" spans="1:2" ht="12">
      <c r="A1095" s="71"/>
      <c r="B1095" s="60"/>
    </row>
    <row r="1096" ht="12">
      <c r="A1096" s="87"/>
    </row>
    <row r="1097" ht="12">
      <c r="A1097" s="87"/>
    </row>
    <row r="1098" spans="1:2" ht="12">
      <c r="A1098" s="71"/>
      <c r="B1098" s="60"/>
    </row>
    <row r="1099" ht="12">
      <c r="B1099" s="60"/>
    </row>
    <row r="1100" ht="12">
      <c r="A1100" s="87"/>
    </row>
    <row r="1101" spans="1:2" ht="12">
      <c r="A1101" s="71"/>
      <c r="B1101" s="60"/>
    </row>
    <row r="1102" spans="1:2" ht="12">
      <c r="A1102" s="71"/>
      <c r="B1102" s="60"/>
    </row>
    <row r="1103" ht="12">
      <c r="A1103" s="87"/>
    </row>
    <row r="1104" spans="1:2" ht="12">
      <c r="A1104" s="71"/>
      <c r="B1104" s="60"/>
    </row>
    <row r="1105" spans="1:2" ht="12">
      <c r="A1105" s="71"/>
      <c r="B1105" s="60"/>
    </row>
    <row r="1106" spans="1:2" ht="12">
      <c r="A1106" s="85"/>
      <c r="B1106" s="68"/>
    </row>
    <row r="1107" spans="1:2" ht="12">
      <c r="A1107" s="71"/>
      <c r="B1107" s="60"/>
    </row>
    <row r="1108" ht="12">
      <c r="A1108" s="87"/>
    </row>
    <row r="1109" spans="1:2" ht="12">
      <c r="A1109" s="87"/>
      <c r="B1109" s="68"/>
    </row>
    <row r="1110" spans="1:2" ht="12">
      <c r="A1110" s="87"/>
      <c r="B1110" s="68"/>
    </row>
    <row r="1111" ht="12">
      <c r="A1111" s="87"/>
    </row>
    <row r="1112" spans="1:2" ht="12">
      <c r="A1112" s="71"/>
      <c r="B1112" s="60"/>
    </row>
    <row r="1113" spans="1:2" ht="12">
      <c r="A1113" s="87"/>
      <c r="B1113" s="68"/>
    </row>
    <row r="1114" ht="12">
      <c r="A1114" s="87"/>
    </row>
    <row r="1115" spans="1:2" ht="12">
      <c r="A1115" s="71"/>
      <c r="B1115" s="60"/>
    </row>
    <row r="1116" spans="1:2" ht="12">
      <c r="A1116" s="87"/>
      <c r="B1116" s="68"/>
    </row>
    <row r="1117" ht="12">
      <c r="A1117" s="87"/>
    </row>
    <row r="1118" spans="1:2" ht="12">
      <c r="A1118" s="71"/>
      <c r="B1118" s="60"/>
    </row>
    <row r="1119" spans="1:2" ht="12">
      <c r="A1119" s="87"/>
      <c r="B1119" s="68"/>
    </row>
    <row r="1120" ht="12">
      <c r="A1120" s="87"/>
    </row>
    <row r="1121" spans="1:2" ht="12">
      <c r="A1121" s="71"/>
      <c r="B1121" s="60"/>
    </row>
    <row r="1122" ht="12">
      <c r="A1122" s="87"/>
    </row>
    <row r="1123" ht="12">
      <c r="A1123" s="87"/>
    </row>
    <row r="1124" spans="1:2" ht="12">
      <c r="A1124" s="71"/>
      <c r="B1124" s="60"/>
    </row>
    <row r="1125" ht="12">
      <c r="A1125" s="87"/>
    </row>
    <row r="1126" ht="12">
      <c r="A1126" s="87"/>
    </row>
    <row r="1127" spans="1:2" ht="12">
      <c r="A1127" s="71"/>
      <c r="B1127" s="60"/>
    </row>
    <row r="1128" ht="12">
      <c r="A1128" s="87"/>
    </row>
    <row r="1129" spans="1:2" ht="12">
      <c r="A1129" s="87"/>
      <c r="B1129" s="71"/>
    </row>
    <row r="1130" spans="1:2" ht="12">
      <c r="A1130" s="71"/>
      <c r="B1130" s="60"/>
    </row>
    <row r="1131" spans="1:2" ht="12">
      <c r="A1131" s="71"/>
      <c r="B1131" s="60"/>
    </row>
    <row r="1132" spans="1:2" ht="12">
      <c r="A1132" s="71"/>
      <c r="B1132" s="60"/>
    </row>
    <row r="1133" ht="12">
      <c r="A1133" s="87"/>
    </row>
    <row r="1134" ht="12">
      <c r="A1134" s="87"/>
    </row>
    <row r="1135" spans="1:2" ht="12">
      <c r="A1135" s="71"/>
      <c r="B1135" s="60"/>
    </row>
    <row r="1136" ht="12">
      <c r="A1136" s="87"/>
    </row>
    <row r="1137" ht="12">
      <c r="A1137" s="87"/>
    </row>
    <row r="1138" spans="1:2" ht="12">
      <c r="A1138" s="71"/>
      <c r="B1138" s="60"/>
    </row>
    <row r="1139" spans="1:2" ht="12">
      <c r="A1139" s="71"/>
      <c r="B1139" s="60"/>
    </row>
    <row r="1140" spans="1:2" ht="12">
      <c r="A1140" s="71"/>
      <c r="B1140" s="60"/>
    </row>
    <row r="1141" spans="1:2" ht="12">
      <c r="A1141" s="71"/>
      <c r="B1141" s="60"/>
    </row>
    <row r="1142" spans="1:2" ht="12">
      <c r="A1142" s="71"/>
      <c r="B1142" s="60"/>
    </row>
    <row r="1143" spans="1:2" ht="12">
      <c r="A1143" s="71"/>
      <c r="B1143" s="60"/>
    </row>
    <row r="1144" ht="12">
      <c r="A1144" s="87"/>
    </row>
    <row r="1145" spans="1:2" ht="12">
      <c r="A1145" s="87"/>
      <c r="B1145" s="60"/>
    </row>
    <row r="1146" spans="1:2" ht="12">
      <c r="A1146" s="89"/>
      <c r="B1146" s="60"/>
    </row>
    <row r="1147" spans="1:2" ht="12">
      <c r="A1147" s="71"/>
      <c r="B1147" s="60"/>
    </row>
    <row r="1148" spans="1:2" ht="12">
      <c r="A1148" s="71"/>
      <c r="B1148" s="60"/>
    </row>
    <row r="1149" spans="1:2" ht="12">
      <c r="A1149" s="71"/>
      <c r="B1149" s="60"/>
    </row>
    <row r="1150" spans="1:2" ht="12">
      <c r="A1150" s="71"/>
      <c r="B1150" s="60"/>
    </row>
    <row r="1151" spans="1:2" ht="12">
      <c r="A1151" s="71"/>
      <c r="B1151" s="60"/>
    </row>
    <row r="1152" ht="12">
      <c r="A1152" s="87"/>
    </row>
    <row r="1153" ht="12">
      <c r="A1153" s="87"/>
    </row>
    <row r="1154" spans="1:2" ht="12">
      <c r="A1154" s="71"/>
      <c r="B1154" s="60"/>
    </row>
    <row r="1155" ht="12">
      <c r="B1155" s="60"/>
    </row>
    <row r="1156" spans="1:2" ht="12">
      <c r="A1156" s="87"/>
      <c r="B1156" s="60"/>
    </row>
    <row r="1157" spans="1:2" ht="12">
      <c r="A1157" s="71"/>
      <c r="B1157" s="60"/>
    </row>
    <row r="1158" spans="1:2" ht="12">
      <c r="A1158" s="71"/>
      <c r="B1158" s="60"/>
    </row>
    <row r="1159" spans="1:2" ht="12">
      <c r="A1159" s="87"/>
      <c r="B1159" s="60"/>
    </row>
    <row r="1160" spans="1:2" ht="12">
      <c r="A1160" s="71"/>
      <c r="B1160" s="60"/>
    </row>
    <row r="1161" ht="12">
      <c r="B1161" s="60"/>
    </row>
    <row r="1162" spans="1:2" ht="12">
      <c r="A1162" s="90"/>
      <c r="B1162" s="68"/>
    </row>
    <row r="1163" ht="12">
      <c r="B1163" s="60"/>
    </row>
    <row r="1164" spans="1:2" ht="12">
      <c r="A1164" s="87"/>
      <c r="B1164" s="68"/>
    </row>
    <row r="1165" ht="12">
      <c r="A1165" s="87"/>
    </row>
    <row r="1166" ht="12">
      <c r="A1166" s="87"/>
    </row>
    <row r="1167" spans="1:2" ht="12">
      <c r="A1167" s="71"/>
      <c r="B1167" s="60"/>
    </row>
    <row r="1168" spans="1:2" ht="12">
      <c r="A1168" s="71"/>
      <c r="B1168" s="60"/>
    </row>
    <row r="1169" ht="12">
      <c r="A1169" s="87"/>
    </row>
    <row r="1170" ht="12">
      <c r="A1170" s="87"/>
    </row>
    <row r="1171" spans="1:2" ht="12">
      <c r="A1171" s="71"/>
      <c r="B1171" s="60"/>
    </row>
    <row r="1172" spans="1:2" ht="12">
      <c r="A1172" s="71"/>
      <c r="B1172" s="60"/>
    </row>
    <row r="1173" spans="1:2" ht="12">
      <c r="A1173" s="71"/>
      <c r="B1173" s="60"/>
    </row>
    <row r="1174" spans="1:2" ht="12">
      <c r="A1174" s="71"/>
      <c r="B1174" s="60"/>
    </row>
    <row r="1175" spans="1:2" ht="12">
      <c r="A1175" s="71"/>
      <c r="B1175" s="60"/>
    </row>
    <row r="1176" ht="12">
      <c r="A1176" s="87"/>
    </row>
    <row r="1177" ht="12">
      <c r="A1177" s="87"/>
    </row>
    <row r="1178" spans="1:2" ht="12">
      <c r="A1178" s="71"/>
      <c r="B1178" s="60"/>
    </row>
    <row r="1179" spans="1:2" ht="12">
      <c r="A1179" s="71"/>
      <c r="B1179" s="60"/>
    </row>
    <row r="1180" spans="1:2" ht="12">
      <c r="A1180" s="71"/>
      <c r="B1180" s="60"/>
    </row>
    <row r="1181" spans="1:2" ht="12">
      <c r="A1181" s="71"/>
      <c r="B1181" s="60"/>
    </row>
    <row r="1182" spans="1:2" ht="12">
      <c r="A1182" s="71"/>
      <c r="B1182" s="60"/>
    </row>
    <row r="1183" spans="1:2" ht="12">
      <c r="A1183" s="85"/>
      <c r="B1183" s="68"/>
    </row>
    <row r="1184" spans="1:2" ht="12">
      <c r="A1184" s="71"/>
      <c r="B1184" s="60"/>
    </row>
    <row r="1185" spans="1:2" ht="12">
      <c r="A1185" s="87"/>
      <c r="B1185" s="68"/>
    </row>
    <row r="1186" ht="12">
      <c r="A1186" s="87"/>
    </row>
    <row r="1187" ht="12">
      <c r="A1187" s="87"/>
    </row>
    <row r="1188" spans="1:2" ht="12">
      <c r="A1188" s="71"/>
      <c r="B1188" s="60"/>
    </row>
    <row r="1189" spans="1:2" ht="12">
      <c r="A1189" s="71"/>
      <c r="B1189" s="60"/>
    </row>
    <row r="1190" ht="12">
      <c r="A1190" s="87"/>
    </row>
    <row r="1191" spans="1:2" ht="12">
      <c r="A1191" s="71"/>
      <c r="B1191" s="60"/>
    </row>
    <row r="1192" ht="12">
      <c r="A1192" s="87"/>
    </row>
    <row r="1193" ht="12">
      <c r="A1193" s="87"/>
    </row>
    <row r="1194" spans="1:2" ht="12">
      <c r="A1194" s="71"/>
      <c r="B1194" s="60"/>
    </row>
    <row r="1195" spans="1:2" ht="12">
      <c r="A1195" s="71"/>
      <c r="B1195" s="60"/>
    </row>
    <row r="1196" ht="12">
      <c r="A1196" s="87"/>
    </row>
    <row r="1197" ht="12">
      <c r="A1197" s="87"/>
    </row>
    <row r="1198" spans="1:2" ht="12">
      <c r="A1198" s="71"/>
      <c r="B1198" s="60"/>
    </row>
    <row r="1199" ht="12">
      <c r="A1199" s="86"/>
    </row>
    <row r="1201" spans="1:2" ht="12">
      <c r="A1201" s="85"/>
      <c r="B1201" s="68"/>
    </row>
    <row r="1203" spans="1:2" ht="12">
      <c r="A1203" s="85"/>
      <c r="B1203" s="64"/>
    </row>
    <row r="1206" spans="1:2" ht="12">
      <c r="A1206" s="185"/>
      <c r="B1206" s="64"/>
    </row>
    <row r="1208" spans="1:2" ht="12">
      <c r="A1208" s="185"/>
      <c r="B1208" s="64"/>
    </row>
    <row r="1210" spans="1:2" ht="12">
      <c r="A1210" s="90"/>
      <c r="B1210" s="65"/>
    </row>
    <row r="1211" spans="1:2" ht="12">
      <c r="A1211" s="183"/>
      <c r="B1211" s="63"/>
    </row>
    <row r="1213" spans="1:2" ht="12">
      <c r="A1213" s="85"/>
      <c r="B1213" s="64"/>
    </row>
    <row r="1215" spans="1:2" ht="12">
      <c r="A1215" s="85"/>
      <c r="B1215" s="64"/>
    </row>
    <row r="1217" spans="1:2" ht="12">
      <c r="A1217" s="90"/>
      <c r="B1217" s="65"/>
    </row>
    <row r="1218" spans="1:2" ht="12">
      <c r="A1218" s="183"/>
      <c r="B1218" s="63"/>
    </row>
    <row r="1220" spans="1:2" ht="12">
      <c r="A1220" s="85"/>
      <c r="B1220" s="64"/>
    </row>
    <row r="1222" spans="1:2" ht="12">
      <c r="A1222" s="85"/>
      <c r="B1222" s="64"/>
    </row>
    <row r="1224" spans="1:2" ht="12">
      <c r="A1224" s="90"/>
      <c r="B1224" s="65"/>
    </row>
    <row r="1225" spans="1:2" ht="12">
      <c r="A1225" s="183"/>
      <c r="B1225" s="63"/>
    </row>
    <row r="1227" spans="1:2" ht="12">
      <c r="A1227" s="85"/>
      <c r="B1227" s="64"/>
    </row>
    <row r="1229" spans="1:2" ht="12">
      <c r="A1229" s="85"/>
      <c r="B1229" s="64"/>
    </row>
    <row r="1231" spans="1:2" ht="12">
      <c r="A1231" s="90"/>
      <c r="B1231" s="65"/>
    </row>
    <row r="1232" spans="1:2" ht="12">
      <c r="A1232" s="183"/>
      <c r="B1232" s="63"/>
    </row>
    <row r="1233" spans="1:2" ht="12">
      <c r="A1233" s="183"/>
      <c r="B1233" s="63"/>
    </row>
    <row r="1234" spans="1:2" ht="12">
      <c r="A1234" s="183"/>
      <c r="B1234" s="63"/>
    </row>
    <row r="1235" spans="1:2" ht="12">
      <c r="A1235" s="183"/>
      <c r="B1235" s="63"/>
    </row>
    <row r="1236" spans="1:2" ht="12">
      <c r="A1236" s="183"/>
      <c r="B1236" s="63"/>
    </row>
    <row r="1238" spans="1:2" ht="12">
      <c r="A1238" s="85"/>
      <c r="B1238" s="64"/>
    </row>
    <row r="1240" spans="1:2" ht="12">
      <c r="A1240" s="85"/>
      <c r="B1240" s="64"/>
    </row>
    <row r="1242" spans="1:2" ht="12">
      <c r="A1242" s="90"/>
      <c r="B1242" s="65"/>
    </row>
    <row r="1243" spans="1:2" ht="12">
      <c r="A1243" s="183"/>
      <c r="B1243" s="63"/>
    </row>
    <row r="1244" spans="1:2" ht="12">
      <c r="A1244" s="183"/>
      <c r="B1244" s="63"/>
    </row>
    <row r="1246" spans="1:2" ht="12">
      <c r="A1246" s="85"/>
      <c r="B1246" s="64"/>
    </row>
    <row r="1248" spans="1:2" ht="12">
      <c r="A1248" s="85"/>
      <c r="B1248" s="64"/>
    </row>
    <row r="1250" spans="1:2" ht="12">
      <c r="A1250" s="90"/>
      <c r="B1250" s="65"/>
    </row>
    <row r="1251" spans="1:2" ht="12">
      <c r="A1251" s="183"/>
      <c r="B1251" s="63"/>
    </row>
    <row r="1252" spans="1:2" ht="12">
      <c r="A1252" s="183"/>
      <c r="B1252" s="63"/>
    </row>
    <row r="1254" spans="1:2" ht="12">
      <c r="A1254" s="85"/>
      <c r="B1254" s="64"/>
    </row>
    <row r="1256" spans="1:2" ht="12">
      <c r="A1256" s="85"/>
      <c r="B1256" s="64"/>
    </row>
    <row r="1258" spans="1:2" ht="12">
      <c r="A1258" s="90"/>
      <c r="B1258" s="65"/>
    </row>
    <row r="1259" spans="1:2" ht="12">
      <c r="A1259" s="183"/>
      <c r="B1259" s="63"/>
    </row>
    <row r="1260" spans="1:2" ht="12">
      <c r="A1260" s="183"/>
      <c r="B1260" s="63"/>
    </row>
    <row r="1261" spans="1:2" ht="12">
      <c r="A1261" s="183"/>
      <c r="B1261" s="63"/>
    </row>
    <row r="1262" spans="1:2" ht="12">
      <c r="A1262" s="183"/>
      <c r="B1262" s="63"/>
    </row>
    <row r="1263" spans="1:2" ht="12">
      <c r="A1263" s="183"/>
      <c r="B1263" s="63"/>
    </row>
    <row r="1264" spans="1:2" ht="12">
      <c r="A1264" s="183"/>
      <c r="B1264" s="63"/>
    </row>
    <row r="1265" spans="1:2" ht="12">
      <c r="A1265" s="183"/>
      <c r="B1265" s="63"/>
    </row>
    <row r="1266" spans="1:2" ht="12">
      <c r="A1266" s="183"/>
      <c r="B1266" s="63"/>
    </row>
    <row r="1267" spans="1:2" ht="12">
      <c r="A1267" s="183"/>
      <c r="B1267" s="63"/>
    </row>
    <row r="1268" spans="1:2" ht="12">
      <c r="A1268" s="183"/>
      <c r="B1268" s="63"/>
    </row>
    <row r="1270" spans="1:2" ht="12">
      <c r="A1270" s="85"/>
      <c r="B1270" s="64"/>
    </row>
    <row r="1272" spans="1:2" ht="12">
      <c r="A1272" s="85"/>
      <c r="B1272" s="64"/>
    </row>
    <row r="1274" spans="1:2" ht="12">
      <c r="A1274" s="90"/>
      <c r="B1274" s="65"/>
    </row>
    <row r="1275" spans="1:2" ht="12">
      <c r="A1275" s="183"/>
      <c r="B1275" s="63"/>
    </row>
    <row r="1276" spans="1:2" ht="12">
      <c r="A1276" s="183"/>
      <c r="B1276" s="63"/>
    </row>
    <row r="1277" spans="1:2" ht="12">
      <c r="A1277" s="183"/>
      <c r="B1277" s="63"/>
    </row>
    <row r="1278" spans="1:2" ht="12">
      <c r="A1278" s="183"/>
      <c r="B1278" s="63"/>
    </row>
    <row r="1279" spans="1:2" ht="12">
      <c r="A1279" s="183"/>
      <c r="B1279" s="63"/>
    </row>
    <row r="1280" spans="1:2" ht="12">
      <c r="A1280" s="183"/>
      <c r="B1280" s="63"/>
    </row>
    <row r="1282" spans="1:2" ht="12">
      <c r="A1282" s="85"/>
      <c r="B1282" s="64"/>
    </row>
    <row r="1284" spans="1:2" ht="12">
      <c r="A1284" s="85"/>
      <c r="B1284" s="64"/>
    </row>
    <row r="1286" spans="1:2" ht="12">
      <c r="A1286" s="90"/>
      <c r="B1286" s="65"/>
    </row>
    <row r="1287" spans="1:2" ht="12">
      <c r="A1287" s="183"/>
      <c r="B1287" s="63"/>
    </row>
    <row r="1288" spans="1:2" ht="12">
      <c r="A1288" s="183"/>
      <c r="B1288" s="63"/>
    </row>
    <row r="1289" spans="1:2" ht="12">
      <c r="A1289" s="183"/>
      <c r="B1289" s="63"/>
    </row>
    <row r="1292" spans="1:2" ht="12">
      <c r="A1292" s="85"/>
      <c r="B1292" s="64"/>
    </row>
    <row r="1294" spans="1:2" ht="12">
      <c r="A1294" s="85"/>
      <c r="B1294" s="64"/>
    </row>
    <row r="1296" spans="1:2" ht="12">
      <c r="A1296" s="90"/>
      <c r="B1296" s="65"/>
    </row>
    <row r="1297" spans="1:2" ht="12">
      <c r="A1297" s="183"/>
      <c r="B1297" s="63"/>
    </row>
    <row r="1299" spans="1:2" ht="12">
      <c r="A1299" s="85"/>
      <c r="B1299" s="64"/>
    </row>
    <row r="1301" spans="1:2" ht="12">
      <c r="A1301" s="85"/>
      <c r="B1301" s="64"/>
    </row>
    <row r="1303" spans="1:2" ht="12">
      <c r="A1303" s="90"/>
      <c r="B1303" s="65"/>
    </row>
    <row r="1304" spans="1:2" ht="12">
      <c r="A1304" s="183"/>
      <c r="B1304" s="63"/>
    </row>
    <row r="1305" spans="1:2" ht="12">
      <c r="A1305" s="183"/>
      <c r="B1305" s="63"/>
    </row>
    <row r="1307" spans="1:2" ht="12">
      <c r="A1307" s="85"/>
      <c r="B1307" s="64"/>
    </row>
    <row r="1309" spans="1:2" ht="12">
      <c r="A1309" s="85"/>
      <c r="B1309" s="64"/>
    </row>
    <row r="1311" spans="1:2" ht="12">
      <c r="A1311" s="90"/>
      <c r="B1311" s="65"/>
    </row>
    <row r="1312" spans="1:2" ht="12">
      <c r="A1312" s="183"/>
      <c r="B1312" s="63"/>
    </row>
    <row r="1313" spans="1:2" ht="12">
      <c r="A1313" s="183"/>
      <c r="B1313" s="63"/>
    </row>
    <row r="1314" spans="1:2" ht="12">
      <c r="A1314" s="183"/>
      <c r="B1314" s="63"/>
    </row>
    <row r="1315" spans="1:2" ht="12">
      <c r="A1315" s="183"/>
      <c r="B1315" s="63"/>
    </row>
    <row r="1316" spans="1:2" ht="12">
      <c r="A1316" s="183"/>
      <c r="B1316" s="63"/>
    </row>
    <row r="1317" spans="1:2" ht="12">
      <c r="A1317" s="183"/>
      <c r="B1317" s="63"/>
    </row>
    <row r="1318" spans="1:2" ht="12">
      <c r="A1318" s="183"/>
      <c r="B1318" s="63"/>
    </row>
    <row r="1319" spans="1:2" ht="12">
      <c r="A1319" s="183"/>
      <c r="B1319" s="63"/>
    </row>
    <row r="1320" spans="1:2" ht="12">
      <c r="A1320" s="183"/>
      <c r="B1320" s="63"/>
    </row>
    <row r="1321" spans="1:2" ht="12">
      <c r="A1321" s="183"/>
      <c r="B1321" s="63"/>
    </row>
    <row r="1322" spans="1:2" ht="12">
      <c r="A1322" s="183"/>
      <c r="B1322" s="63"/>
    </row>
    <row r="1325" spans="1:2" ht="12">
      <c r="A1325" s="85"/>
      <c r="B1325" s="64"/>
    </row>
    <row r="1327" spans="1:2" ht="12">
      <c r="A1327" s="85"/>
      <c r="B1327" s="64"/>
    </row>
  </sheetData>
  <sheetProtection/>
  <autoFilter ref="A3:K3"/>
  <mergeCells count="1">
    <mergeCell ref="A1:E1"/>
  </mergeCells>
  <printOptions horizontalCentered="1"/>
  <pageMargins left="0.2362204724409449" right="0.2362204724409449" top="0.6299212598425197" bottom="0.4330708661417323" header="0.31496062992125984" footer="0.31496062992125984"/>
  <pageSetup firstPageNumber="482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2012-08-30T13:22:24Z</cp:lastPrinted>
  <dcterms:created xsi:type="dcterms:W3CDTF">2001-11-29T15:00:47Z</dcterms:created>
  <dcterms:modified xsi:type="dcterms:W3CDTF">2012-08-30T13:22:33Z</dcterms:modified>
  <cp:category/>
  <cp:version/>
  <cp:contentType/>
  <cp:contentStatus/>
</cp:coreProperties>
</file>